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6"/>
  <workbookPr/>
  <bookViews>
    <workbookView xWindow="150" yWindow="510" windowWidth="38055" windowHeight="19860" activeTab="2"/>
  </bookViews>
  <sheets>
    <sheet name="Rekapitulace stavby" sheetId="1" r:id="rId1"/>
    <sheet name="02 - Ostatní a vedlejší n..." sheetId="2" r:id="rId2"/>
    <sheet name="103 - trasa 3, Dačice – z..." sheetId="3" r:id="rId3"/>
    <sheet name="Pokyny pro vyplnění" sheetId="4" r:id="rId4"/>
  </sheets>
  <definedNames>
    <definedName name="_xlnm._FilterDatabase" localSheetId="1" hidden="1">'02 - Ostatní a vedlejší n...'!$C$76:$K$117</definedName>
    <definedName name="_xlnm._FilterDatabase" localSheetId="2" hidden="1">'103 - trasa 3, Dačice – z...'!$C$85:$K$600</definedName>
    <definedName name="_xlnm.Print_Area" localSheetId="1">'02 - Ostatní a vedlejší n...'!$C$4:$J$36,'02 - Ostatní a vedlejší n...'!$C$42:$J$58,'02 - Ostatní a vedlejší n...'!$C$64:$K$117</definedName>
    <definedName name="_xlnm.Print_Area" localSheetId="2">'103 - trasa 3, Dačice – z...'!$C$4:$J$36,'103 - trasa 3, Dačice – z...'!$C$42:$J$67,'103 - trasa 3, Dačice – z...'!$C$73:$K$600</definedName>
    <definedName name="_xlnm.Print_Area" localSheetId="3">'Pokyny pro vyplnění'!$B$2:$K$69,'Pokyny pro vyplnění'!$B$72:$K$116,'Pokyny pro vyplnění'!$B$119:$K$188,'Pokyny pro vyplnění'!$B$196:$K$216</definedName>
    <definedName name="_xlnm.Print_Area" localSheetId="0">'Rekapitulace stavby'!$D$4:$AO$33,'Rekapitulace stavby'!$C$39:$AQ$54</definedName>
    <definedName name="_xlnm.Print_Titles" localSheetId="0">'Rekapitulace stavby'!$49:$49</definedName>
    <definedName name="_xlnm.Print_Titles" localSheetId="1">'02 - Ostatní a vedlejší n...'!$76:$76</definedName>
  </definedNames>
  <calcPr calcId="125725"/>
</workbook>
</file>

<file path=xl/sharedStrings.xml><?xml version="1.0" encoding="utf-8"?>
<sst xmlns="http://schemas.openxmlformats.org/spreadsheetml/2006/main" count="6593" uniqueCount="1234">
  <si>
    <t>Export VZ</t>
  </si>
  <si>
    <t>List obsahuje:</t>
  </si>
  <si>
    <t>1) Rekapitulace stavby</t>
  </si>
  <si>
    <t>2) Rekapitulace objektů stavby a soupisů prací</t>
  </si>
  <si>
    <t>3.0</t>
  </si>
  <si>
    <t>ZAMOK</t>
  </si>
  <si>
    <t>False</t>
  </si>
  <si>
    <t>{4e8f0517-a644-4745-8d2a-aa59f5ba861a}</t>
  </si>
  <si>
    <t>0,01</t>
  </si>
  <si>
    <t>21</t>
  </si>
  <si>
    <t>15</t>
  </si>
  <si>
    <t>REKAPITULACE STAVBY</t>
  </si>
  <si>
    <t>v ---  níže se nacházejí doplnkové a pomocné údaje k sestavám  --- v</t>
  </si>
  <si>
    <t>Návod na vyplnění</t>
  </si>
  <si>
    <t>0,001</t>
  </si>
  <si>
    <t>Kód:</t>
  </si>
  <si>
    <t>820</t>
  </si>
  <si>
    <t>Měnit lze pouze buňky se žlutým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</si>
  <si>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Stavba:</t>
  </si>
  <si>
    <t>Výstavba cyklostezek v k.ú. Dačice a Bílkov - trasa 3, Dačice – zahrádkářská kolonie Toužín</t>
  </si>
  <si>
    <t>KSO:</t>
  </si>
  <si>
    <t/>
  </si>
  <si>
    <t>CC-CZ:</t>
  </si>
  <si>
    <t>Místo:</t>
  </si>
  <si>
    <t>Dačice</t>
  </si>
  <si>
    <t>Datum:</t>
  </si>
  <si>
    <t>4. 1. 2018</t>
  </si>
  <si>
    <t>Zadavatel:</t>
  </si>
  <si>
    <t>IČ:</t>
  </si>
  <si>
    <t>00246476</t>
  </si>
  <si>
    <t>Město Dačice</t>
  </si>
  <si>
    <t>DIČ:</t>
  </si>
  <si>
    <t>Uchazeč:</t>
  </si>
  <si>
    <t>Vyplň údaj</t>
  </si>
  <si>
    <t>Projektant:</t>
  </si>
  <si>
    <t>63906601</t>
  </si>
  <si>
    <t>WAY project</t>
  </si>
  <si>
    <t>CZ63906601</t>
  </si>
  <si>
    <t>True</t>
  </si>
  <si>
    <t>Poznámka:</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</si>
  <si>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</si>
  <si>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</si>
  <si>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</si>
  <si>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</si>
  <si>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</si>
  <si>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</si>
  <si>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</si>
  <si>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</si>
  <si>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</si>
  <si>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</si>
  <si>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</si>
  <si>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</si>
  <si>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</si>
  <si>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</si>
  <si>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</si>
  <si>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</si>
  <si>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</si>
  <si>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</si>
  <si>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</si>
  <si>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</si>
  <si>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</si>
  <si>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</si>
  <si>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</si>
  <si>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</si>
  <si>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</si>
  <si>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</si>
  <si>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</si>
  <si>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</si>
  <si>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</si>
  <si>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</si>
  <si>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</si>
  <si>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</si>
  <si>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</si>
  <si>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</si>
  <si>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</si>
  <si>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</si>
  <si>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</si>
  <si>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</si>
  <si>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</si>
  <si>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02</t>
  </si>
  <si>
    <t>Ostatní a vedlejší náklady</t>
  </si>
  <si>
    <t>STA</t>
  </si>
  <si>
    <t>1</t>
  </si>
  <si>
    <t>{0bff7d69-923a-48c1-b98a-78937cb2005a}</t>
  </si>
  <si>
    <t>2</t>
  </si>
  <si>
    <t>103</t>
  </si>
  <si>
    <t xml:space="preserve">trasa 3, Dačice – zahrádkářská kolonie Toužín </t>
  </si>
  <si>
    <t>{f963e355-f489-4cfc-b6d5-894f4e9a316c}</t>
  </si>
  <si>
    <t>1) Krycí list soupisu</t>
  </si>
  <si>
    <t>2) Rekapitulace</t>
  </si>
  <si>
    <t>3) Soupis prací</t>
  </si>
  <si>
    <t>Zpět na list:</t>
  </si>
  <si>
    <t>Rekapitulace stavby</t>
  </si>
  <si>
    <t>KRYCÍ LIST SOUPISU</t>
  </si>
  <si>
    <t>Objekt:</t>
  </si>
  <si>
    <t>02 - Ostatní a vedlejší náklady</t>
  </si>
  <si>
    <t>REKAPITULACE ČLENĚNÍ SOUPISU PRACÍ</t>
  </si>
  <si>
    <t>Kód dílu - Popis</t>
  </si>
  <si>
    <t>Cena celkem [CZK]</t>
  </si>
  <si>
    <t>Náklady soupisu celkem</t>
  </si>
  <si>
    <t>-1</t>
  </si>
  <si>
    <t>OST - Ostatní</t>
  </si>
  <si>
    <t>SOUPIS PRACÍ</t>
  </si>
  <si>
    <t>PČ</t>
  </si>
  <si>
    <t>Popis</t>
  </si>
  <si>
    <t>MJ</t>
  </si>
  <si>
    <t>Množství</t>
  </si>
  <si>
    <t>J.cena [CZK]</t>
  </si>
  <si>
    <t>Cenová soustava</t>
  </si>
  <si>
    <t>Poznámka</t>
  </si>
  <si>
    <t>J. Nh [h]</t>
  </si>
  <si>
    <t>Nh celkem [h]</t>
  </si>
  <si>
    <t>J. hmotnost
[t]</t>
  </si>
  <si>
    <t>Hmotnost
celkem [t]</t>
  </si>
  <si>
    <t>J. suť [t]</t>
  </si>
  <si>
    <t>Suť Celkem [t]</t>
  </si>
  <si>
    <t>OST</t>
  </si>
  <si>
    <t>Ostatní</t>
  </si>
  <si>
    <t>4</t>
  </si>
  <si>
    <t>ROZPOCET</t>
  </si>
  <si>
    <t>K</t>
  </si>
  <si>
    <t>053002000</t>
  </si>
  <si>
    <t>Poplatky</t>
  </si>
  <si>
    <t>kpl</t>
  </si>
  <si>
    <t>CS ÚRS 2018 01</t>
  </si>
  <si>
    <t>512</t>
  </si>
  <si>
    <t>-1803026739</t>
  </si>
  <si>
    <t>VV</t>
  </si>
  <si>
    <t>"za vytýčení inženýrský sítí pro stavbu jako celek" 1</t>
  </si>
  <si>
    <t>043103000w</t>
  </si>
  <si>
    <t>Zkoušky bez rozlišení</t>
  </si>
  <si>
    <t>-631003639</t>
  </si>
  <si>
    <t>"Zkoušky materiálů zhotovitelem, pro stavbu jako celek" 1</t>
  </si>
  <si>
    <t>zajištění všech zkoušek materiálů  dle požadavků TKP a ZTKP</t>
  </si>
  <si>
    <t>3</t>
  </si>
  <si>
    <t>043194000w</t>
  </si>
  <si>
    <t>Ostatní zkoušky</t>
  </si>
  <si>
    <t>583666159</t>
  </si>
  <si>
    <t>"Pro stavbu jako celek" 1</t>
  </si>
  <si>
    <t>zajištění zkoušek všech prací  dle požadavků TKP a ZTKP</t>
  </si>
  <si>
    <t>034303000</t>
  </si>
  <si>
    <t>Dopravní značení na staveništi</t>
  </si>
  <si>
    <t>-1599670676</t>
  </si>
  <si>
    <t>dopravně inženýrské opatření</t>
  </si>
  <si>
    <t>vyznačení uzavírek a objízdných tras včetně přeznačování po celou dobu stavby, včetně odstranění po dokončení stavby</t>
  </si>
  <si>
    <t>"bere se pro celou stavbu jako jedn celek" 1</t>
  </si>
  <si>
    <t>5</t>
  </si>
  <si>
    <t>030001000</t>
  </si>
  <si>
    <t>Zařízení staveniště</t>
  </si>
  <si>
    <t>1024</t>
  </si>
  <si>
    <t>-592483772</t>
  </si>
  <si>
    <t>uvažovat zřízení, provoz a odstranění zařízení staveniště dle potřeby zhotovitele</t>
  </si>
  <si>
    <t>6</t>
  </si>
  <si>
    <t>011103000</t>
  </si>
  <si>
    <t>Geologický průzkum bez rozlišení</t>
  </si>
  <si>
    <t>-1680787531</t>
  </si>
  <si>
    <t>prohlídka a posouzení podloží vozovky, rýhy geotechnikem včetně návrhu opatření</t>
  </si>
  <si>
    <t>pro posouzení vhodnosti použité zeminy do násypů, výměny akt. zóny</t>
  </si>
  <si>
    <t>v případě potřeby ke stanovení tříd těžitelnosti zastižených zemin</t>
  </si>
  <si>
    <t>pro určení skutečného rozsahu a mocnosti výměny zeminy</t>
  </si>
  <si>
    <t>"pro stavbu jako celek" 1</t>
  </si>
  <si>
    <t>7</t>
  </si>
  <si>
    <t>012203000</t>
  </si>
  <si>
    <t>Geodetické práce při provádění stavby</t>
  </si>
  <si>
    <t>-519015433</t>
  </si>
  <si>
    <t>podrobné vytýčení podle vytyčovacích protokolů</t>
  </si>
  <si>
    <t>podrobné vytýčení výšek povrchu podle příčných řezů</t>
  </si>
  <si>
    <t>8</t>
  </si>
  <si>
    <t>012303000</t>
  </si>
  <si>
    <t>Geodetické práce po výstavbě</t>
  </si>
  <si>
    <t>2101929908</t>
  </si>
  <si>
    <t>Zaměření skutečného provedení stavby</t>
  </si>
  <si>
    <t>3x tištěná verze, 1x elektronická verze v pdf a dgn (dwg) na CD</t>
  </si>
  <si>
    <t>9</t>
  </si>
  <si>
    <t>012303000w</t>
  </si>
  <si>
    <t>hm</t>
  </si>
  <si>
    <t>199848581</t>
  </si>
  <si>
    <t>uvažovat cca 900 m úpravy kat. hranic, pro 16 jednotlivých pozemků</t>
  </si>
  <si>
    <t>"pro stavbu se uvažuje 9 hm" 9</t>
  </si>
  <si>
    <t>10</t>
  </si>
  <si>
    <t>013254000</t>
  </si>
  <si>
    <t>Dokumentace skutečného provedení stavby</t>
  </si>
  <si>
    <t>773017539</t>
  </si>
  <si>
    <t>vypracování  dokumentace skutečného provedení</t>
  </si>
  <si>
    <t>"bere se jako celek, PD ve 2 vyhotoveních" 1</t>
  </si>
  <si>
    <t>11</t>
  </si>
  <si>
    <t>042503000</t>
  </si>
  <si>
    <t>Plán BOZP na staveništi</t>
  </si>
  <si>
    <t>121459794</t>
  </si>
  <si>
    <t>opatření pro zajištění BOZP na staveništi</t>
  </si>
  <si>
    <t>oplocení a ohrazení staveniště, vytýčení bezp. koridoru pro pěší a cyklisty</t>
  </si>
  <si>
    <t xml:space="preserve">103 - trasa 3, Dačice – zahrádkářská kolonie Toužín </t>
  </si>
  <si>
    <t>HSV - Práce a dodávky HSV</t>
  </si>
  <si>
    <t xml:space="preserve">    1 - Zemní práce</t>
  </si>
  <si>
    <t xml:space="preserve">    2 - Zakládání</t>
  </si>
  <si>
    <t xml:space="preserve">    3 - Svislé a kompletní konstrukce</t>
  </si>
  <si>
    <t xml:space="preserve">    4 - Vodorovné konstrukce</t>
  </si>
  <si>
    <t xml:space="preserve">    5 - Komunikace pozemní</t>
  </si>
  <si>
    <t xml:space="preserve">    8 - Trubní vedení</t>
  </si>
  <si>
    <t xml:space="preserve">    9 - Ostatní konstrukce a práce, bourání</t>
  </si>
  <si>
    <t xml:space="preserve">    997 - Přesun sutě</t>
  </si>
  <si>
    <t xml:space="preserve">    998 - Přesun hmot</t>
  </si>
  <si>
    <t>HSV</t>
  </si>
  <si>
    <t>Práce a dodávky HSV</t>
  </si>
  <si>
    <t>Zemní práce</t>
  </si>
  <si>
    <t>111201101</t>
  </si>
  <si>
    <t>Odstranění křovin a stromů s odstraněním kořenů  průměru kmene do 100 mm do sklonu terénu 1 : 5, při celkové ploše do 1 000 m2</t>
  </si>
  <si>
    <t>m2</t>
  </si>
  <si>
    <t>-59583187</t>
  </si>
  <si>
    <t>PSC</t>
  </si>
  <si>
    <t xml:space="preserve">Poznámka k souboru cen:
1. Cenu -1104 lze použít jestliže se odstranění stromů a křovin neprovádí na holo. 2. Cena -1101 je určena i pro: a) odstraňování křovin a stromů o průměru kmene do 100 mm z ploch, jejichž celková výměra je větší než 1 000 m2 při sklonu terénu strmějším než 1 : 5; b) LTM při jakékoliv celkové ploše jednotlivě přes 30 m2. 3. V ceně jsou započteny i náklady na případné nutné odklizení křovin a stromů na hromady na vzdálenost do 50 m nebo naložení na dopravní prostředek. 4. Průměr kmenů stromů (křovin) se měří 0,15 m nad přilehlým terénem. 5. Množství jednotek se určí samostatně za každý objekt v m2 plochy rovné součtu půdorysných ploch omezených obalovými křivkami korun jednotlivých stromů a křovin, popř. skupin stromů a křovin, jejichž koruny se půdorysně překrývají. Jestliže by byl zmíněný součet ploch větší než půdorysná plocha staveniště, počítá se pouze s plochou staveniště. </t>
  </si>
  <si>
    <t>"smýcení keřů dle výk. výměr" 220</t>
  </si>
  <si>
    <t>111251111</t>
  </si>
  <si>
    <t>Drcení ořezaných větví strojně - (štěpkování) o průměru větví do 100 mm</t>
  </si>
  <si>
    <t>m3</t>
  </si>
  <si>
    <t>26499388</t>
  </si>
  <si>
    <t>"uvažuje se cca 1,5 m3 na odstraněné keře" 1,5</t>
  </si>
  <si>
    <t>"uvažuje se 0,1 m3 na větve z 1 stromu" 15*0,1</t>
  </si>
  <si>
    <t>včetně přepravy na deponi stavebníka do 1 km</t>
  </si>
  <si>
    <t>Součet</t>
  </si>
  <si>
    <t>112101101</t>
  </si>
  <si>
    <t>Odstranění stromů s odřezáním kmene a s odvětvením listnatých, průměru kmene přes 100 do 300 mm</t>
  </si>
  <si>
    <t>kus</t>
  </si>
  <si>
    <t>-253306961</t>
  </si>
  <si>
    <t>"smýcení stromů průměru do 300mm, dle výk.výměr" 7</t>
  </si>
  <si>
    <t>112101102</t>
  </si>
  <si>
    <t>Odstranění stromů s odřezáním kmene a s odvětvením listnatých, průměru kmene přes 300 do 500 mm</t>
  </si>
  <si>
    <t>1431544579</t>
  </si>
  <si>
    <t>"smýcení stromů průměru do 500mm dle výk. výměr" 6</t>
  </si>
  <si>
    <t>112101124</t>
  </si>
  <si>
    <t>Odstranění stromů s odřezáním kmene a s odvětvením jehličnatých bez odkornění, průměru kmene přes 700 do 900 mm</t>
  </si>
  <si>
    <t>-1587684265</t>
  </si>
  <si>
    <t xml:space="preserve">Poznámka k souboru cen:
1. Ceny jsou určeny pro odstranění stromů v rámci přípravy staveniště. 2. Ceny lze použít i pro odstranění stromů ze sesuté zeminy, vývratů a polomů. 3. V ceně jsou započteny i náklady na případné nutné odklizení kmene a větví odděleně na vzdálenost do 50 m nebo s naložením na dopravní prostředek. 4. Průměr pařezu se měří v místě řezu kmene na základě dvojího na sebe kolmého měření a následného zprůměrování naměřených hodnot nejčastěji ve výšce 0,15 m. V případě přítomnosti výrazných kořenových náběhů je měření prováděno nad nimi, nejčastěji v rozmezí 0,15-0,45 m nad povrchem stávajícího terénu. 5. Ceny nelze užít v případě, kdy je nutné odstraňování stromu po částech; tyto práce lze oceňovat příslušnými cenami katalogu 823-1 Plochy a úprava území. </t>
  </si>
  <si>
    <t>"smýcení stromů průměru do 800mm dle výk. výměr" 2</t>
  </si>
  <si>
    <t>112201101</t>
  </si>
  <si>
    <t>Odstranění pařezů  s jejich vykopáním, vytrháním nebo odstřelením, s přesekáním kořenů průměru přes 100 do 300 mm</t>
  </si>
  <si>
    <t>108404383</t>
  </si>
  <si>
    <t>112201102</t>
  </si>
  <si>
    <t>Odstranění pařezů  s jejich vykopáním, vytrháním nebo odstřelením, s přesekáním kořenů průměru přes 300 do 500 mm</t>
  </si>
  <si>
    <t>1697194515</t>
  </si>
  <si>
    <t>112201104</t>
  </si>
  <si>
    <t>Odstranění pařezů  s jejich vykopáním, vytrháním nebo odstřelením, s přesekáním kořenů průměru přes 700 do 900 mm</t>
  </si>
  <si>
    <t>60939613</t>
  </si>
  <si>
    <t>113106134</t>
  </si>
  <si>
    <t>Rozebrání dlažeb komunikací pro pěší s přemístěním hmot na skládku na vzdálenost do 3 m nebo s naložením na dopravní prostředek s ložem z kameniva nebo živice a s jakoukoliv výplní spár strojně plochy jednotlivě do 50 m2 ze zámkové dlažby</t>
  </si>
  <si>
    <t>-1755429325</t>
  </si>
  <si>
    <t xml:space="preserve">Poznámka k souboru cen:
1. Ceny jsou určeny pro rozebrání dlažeb včetně odstranění lože. 2. Ceny nelze použít pro rozebrání dlažeb uložených do betonového lože nebo do cementové malty, které se oceňují cenami pro odstranění podkladů nebo krytů z betonu prostého souboru cen 113 10-7. Pro volbu těchto cen je rozhodující tloušťka bourané dlažby včetně lože nebo podkladu. 3. V cenách nejsou započteny náklady na popř. nutné očištění: a) dlažebních nebo mozaikových kostek, které se oceňuje cenami souboru cen 979 07-11 Očištění vybouraných dlažebních kostek části C01, b) betonových, kameninových nebo kamenných desek nebo dlaždic, které se oceňuje cenami souboru cen 979 0 . - . . Očištění vybouraných obrubníků, krajníků, desek nebo dílců části C01. 4. Přemístění vybourané dlažby včetně materiálu z lože a spár na vzdálenost přes 3 m se oceňuje cenami souborů cen 997 22-1 Vodorovná doprava suti a vybouraných hmot. </t>
  </si>
  <si>
    <t>"rozebrání současného chodníku"9,62</t>
  </si>
  <si>
    <t>113107311</t>
  </si>
  <si>
    <t>Odstranění podkladů nebo krytů strojně plochy jednotlivě do 50 m2 s přemístěním hmot na skládku na vzdálenost do 3 m nebo s naložením na dopravní prostředek z kameniva těženého, o tl. vrstvy do 100 mm</t>
  </si>
  <si>
    <t>-338196648</t>
  </si>
  <si>
    <t xml:space="preserve">Poznámka k souboru cen:
1. Pro volbu cen z hlediska množství se uvažuje každá souvisle odstraňovaná plocha krytu nebo podkladu stejného druhu samostatně. Odstraňuje-li se několik vrstev vozovky najednou, jednotlivé vrstvy se oceňují každá samostatně. 2. Ceny a) –7111 až –7113, –7151 až -7153, -7211 až -7213 a -7311 až -7313 lze použít i pro odstranění podkladů nebo krytů ze štěrkopísku, škváry, strusky nebo z mechanicky zpevněných zemin, b) –7121 až 7125, –7161 až -7165, -7221 až -7225 a -7321 až -7325 lze použít i pro odstranění podkladů nebo krytů ze zemin stabilizovaných vápnem, c) –7130 až -7134, –7170 až -7174, –7230 až -7234 a -7330 až -7334 lze použít i pro odstranění dlažeb uložených do betonového lože a dlažeb z mozaiky uložených do cementové malty nebo podkladu ze zemin stabilizovaných cementem. 3. Ceny lze použít i pro odstranění podkladů nebo krytů opatřených živičnými postřiky nebo nátěry. 4. Ceny odlišené podle tloušťky (např. do 100 mm, do 200 mm) jsou určeny vždy pro celou tloušťku jednotlivých konstrukcí. 5.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 6. Přemístění vybouraného materiálu větší vzdálenost, než je uvedeno, se oceňuje cenami souborů cen 997 22-1 Vodorovná doprava suti. 7. Ceny -714 . , -718 . , –724 . a -734 . nelze použít pro odstranění podkladu nebo krytu frézováním. </t>
  </si>
  <si>
    <t>113107182</t>
  </si>
  <si>
    <t>Odstranění podkladů nebo krytů strojně plochy jednotlivě přes 50 m2 do 200 m2 s přemístěním hmot na skládku na vzdálenost do 20 m nebo s naložením na dopravní prostředek živičných, o tl. vrstvy přes 50 do 100 mm</t>
  </si>
  <si>
    <t>1291917126</t>
  </si>
  <si>
    <t>"rozebrání staré kce ÚK dle výk. výměr" 57,7</t>
  </si>
  <si>
    <t>12</t>
  </si>
  <si>
    <t>113202111</t>
  </si>
  <si>
    <t>Vytrhání obrub  s vybouráním lože, s přemístěním hmot na skládku na vzdálenost do 3 m nebo s naložením na dopravní prostředek z krajníků nebo obrubníků stojatých</t>
  </si>
  <si>
    <t>m</t>
  </si>
  <si>
    <t>1095890803</t>
  </si>
  <si>
    <t>"rozebrání současného chodníku, vytrhání obrub dle výk. výměr" 5,8</t>
  </si>
  <si>
    <t>13</t>
  </si>
  <si>
    <t>113204111</t>
  </si>
  <si>
    <t>Vytrhání obrub  s vybouráním lože, s přemístěním hmot na skládku na vzdálenost do 3 m nebo s naložením na dopravní prostředek záhonových</t>
  </si>
  <si>
    <t>-1975429271</t>
  </si>
  <si>
    <t xml:space="preserve">Poznámka k souboru cen:
1. Ceny jsou určeny: a) pro vytrhání obrub, obrubníků nebo krajníků jakéhokoliv druhu a velikosti uložených v jakémkoliv loži popř. i s opěrami a vyspárovaných jakýmkoliv materiálem, b) pro obruby z dlažebních kostek uložených v jedné řadě. 2. V cenách nejsou započteny náklady na popř. nutné očištění: a) vytrhaných obrubníků nebo krajníků, které se oceňuje cenami souboru cen 979 0 . - . . Očištění vybouraných obrubníků, krajníků, desek nebo dílců části C 01 tohoto ceníku, b) vytrhaných dlažebních kostek, které se oceňují cenami souboru cen 979 07-11 Očištění vybouraných dlažebních kostek části C 01 tohoto ceníku. 3. Vytrhání obrub ze dvou řad kostek se oceňuje jako dvojnásobné množství vytrhání obrub z jedné řady kostek. 4. Přemístění vybouraných obrub, krajníků nebo dlažebních kostek včetně materiálu z lože a spár na vzdálenost přes 3 m se oceňuje cenami souborů cen 997 22-1 Vodorovná doprava suti a vybouraných hmot. </t>
  </si>
  <si>
    <t>" vytrhání parkových obrub dle výk. výměr" 4,8</t>
  </si>
  <si>
    <t>14</t>
  </si>
  <si>
    <t>120001101</t>
  </si>
  <si>
    <t>Příplatek k cenám vykopávek za ztížení vykopávky  v blízkosti inženýrských sítí nebo výbušnin v horninách jakékoliv třídy</t>
  </si>
  <si>
    <t>492760522</t>
  </si>
  <si>
    <t>"cca 10% z objemu všech výkopů" (975,84+19,648+127,515+45,027+7,2)*0,10</t>
  </si>
  <si>
    <t>121101101</t>
  </si>
  <si>
    <t>Sejmutí ornice nebo lesní půdy  s vodorovným přemístěním na hromady v místě upotřebení nebo na dočasné či trvalé skládky se složením, na vzdálenost do 50 m</t>
  </si>
  <si>
    <t>439415866</t>
  </si>
  <si>
    <t>"odhumusování, tl. 100mm dle výk. výměr" 1010,05*0,1</t>
  </si>
  <si>
    <t>"odhumusování, tl. 300mm dle výk. výměr" 2012,97*0,3</t>
  </si>
  <si>
    <t>16</t>
  </si>
  <si>
    <t>122202202</t>
  </si>
  <si>
    <t>Odkopávky a prokopávky nezapažené pro silnice  s přemístěním výkopku v příčných profilech na vzdálenost do 15 m nebo s naložením na dopravní prostředek v hornině tř. 3 přes 100 do 1 000 m3</t>
  </si>
  <si>
    <t>1792464039</t>
  </si>
  <si>
    <t>"výkop pro konstrukci vozovky dle výk. výměr" 21,5</t>
  </si>
  <si>
    <t>"výkop pro konstrukci stezky dle výk. výměr" 602,13+95,59</t>
  </si>
  <si>
    <t>"výkop pro výměnu podloží stezky dle výk. výměr" 242,78</t>
  </si>
  <si>
    <t>"výkop pro konstrukci vozovky silnice dle výk. výměr" 13,84</t>
  </si>
  <si>
    <t>Mezisoučet</t>
  </si>
  <si>
    <t>"odečte se zemina ve tř. těžitelnosti 4 30% a  ve tř. 5 20% a ve tř.6 10%" -975,84*0,6</t>
  </si>
  <si>
    <t>17</t>
  </si>
  <si>
    <t>122202209</t>
  </si>
  <si>
    <t>Odkopávky a prokopávky nezapažené pro silnice  s přemístěním výkopku v příčných profilech na vzdálenost do 15 m nebo s naložením na dopravní prostředek v hornině tř. 3 Příplatek k cenám za lepivost horniny tř. 3</t>
  </si>
  <si>
    <t>1631369154</t>
  </si>
  <si>
    <t>18</t>
  </si>
  <si>
    <t>122302202</t>
  </si>
  <si>
    <t>Odkopávky a prokopávky nezapažené pro silnice  s přemístěním výkopku v příčných profilech na vzdálenost do 15 m nebo s naložením na dopravní prostředek v hornině tř. 4 přes 100 do 1 000 m3</t>
  </si>
  <si>
    <t>4949466</t>
  </si>
  <si>
    <t xml:space="preserve">Poznámka k souboru cen:
1. Ceny jsou určeny pro vykopávky: a) příkopů pro silnice a to i tehdy, jsou-li vykopávky příkopů prováděny samostatně, b) v zemnících na suchu, jestliže tyto zemníky přímo souvisejí s odkopávkami nebo prokopávkami pro spodní stavbu silnic. Vykopávky v ostatních zemnících se oceňují podle kapitoly. 3*2 Zemníky Všeobecných podmínek tohoto katalogu. c) při zahlubování silnic pro mimoúrovňové křížení a pro vykopávky pod mosty provedenými v předepsaném předstihu. Část vykopávky mezi svislými rovinami proloženými vnějšími hranami mostu se oceňují: - při objemu do 1 000 m3 cenami pro množství do 100 m3 - při objemu přes 1 000 m3 cenami pro množství přes 100 do 1 000 m3. d) pro sejmutí podorničí s přihlédnutím k ustanovení čl. 3112 Všeobecných podmínek katalogu. 2. Ceny nelze použít pro odkopávky a prokopávky v zapažených prostorách; tyto zemní práce se oceňují podle čl. 3116 Všeobecných podmínek tohoto katalogu. 3. V cenách jsou započteny i náklady na vodorovné přemístění výkopku v příčných profilech na přilehlých svazích a příkopech. Vzdálenosti příčného přemístění se nezahrnují do střední vzdálenosti vodorovného přemístění výkopku. 4. Vodorovné přemístění výkopku z výkopiště na násypiště při jakékoliv šířce koruny se nepovažuje za vodorovné přemístění výkopku v příčném profilu, je-li při odkopávce nebo prokopávce mezi výkopištěm a násypištěm v příčném profilu dopravní nebo jiný pruh, na němž projekt vylučuje rušení provozu prováděním zemních prací. Takové přemístění výkopku se oceňuje podle čl. 3162 Všeobecných podmínek tohoto katalogu. 5. Přemístění výkopku v příčných profilech na vzdálenost přes 15 m se oceňuje cenami souboru cen 162 .0-1 . Vodorovné přemístění výkopku části A 01 Společné zemní práce tohoto katalogu </t>
  </si>
  <si>
    <t>"odečte se zemina ve tř. těžitelnosti 3 40% a  ve tř. 5 20% a ve tř.6 10%" -975,84*0,7</t>
  </si>
  <si>
    <t>19</t>
  </si>
  <si>
    <t>122302209</t>
  </si>
  <si>
    <t>Odkopávky a prokopávky nezapažené pro silnice  s přemístěním výkopku v příčných profilech na vzdálenost do 15 m nebo s naložením na dopravní prostředek v hornině tř. 4 Příplatek k cenám za lepivost horniny tř. 4</t>
  </si>
  <si>
    <t>-1607412536</t>
  </si>
  <si>
    <t>20</t>
  </si>
  <si>
    <t>122402202</t>
  </si>
  <si>
    <t>Odkopávky a prokopávky nezapažené pro silnice  s přemístěním výkopku v příčných profilech na vzdálenost do 15 m nebo s naložením na dopravní prostředek v hornině tř. 5 přes 100 do 1 000 m3</t>
  </si>
  <si>
    <t>-1785131979</t>
  </si>
  <si>
    <t>"odečte se zemina ve tř. těžitelnosti 3 40% a  ve tř. 4 30% a ve tř.6 10%" -975,84*0,8</t>
  </si>
  <si>
    <t>122602212</t>
  </si>
  <si>
    <t>Odkopávky a prokopávky nezapažené pro silnice  s přemístěním výkopku v příčných profilech na vzdálenost do 15 m nebo s naložením na dopravní prostředek v hornině tř. 6 a 7 při fragmentaci do 0,10 m3 přes 100 do 1 000 m3</t>
  </si>
  <si>
    <t>-1081250561</t>
  </si>
  <si>
    <t>"odečte se zemina ve tř. těžitelnosti 3 40% a  ve tř. 4 30% a ve tř.5 20%" -975,84*0,9</t>
  </si>
  <si>
    <t>22</t>
  </si>
  <si>
    <t>131301101</t>
  </si>
  <si>
    <t>Hloubení nezapažených jam a zářezů s urovnáním dna do předepsaného profilu a spádu v hornině tř. 4 do 100 m3</t>
  </si>
  <si>
    <t>-1494105696</t>
  </si>
  <si>
    <t xml:space="preserve">Poznámka k souboru cen:
1. Hloubení jam ve stržích a jam pro základy pro příčná a podélná zpevnění dna a břehů pod obrysem výkopu pro koryta vodotečí při lesnicko-technických melioracích (LTM) zejména vykopávky pro konstrukce těles, stupňů, boků, předprahů, prahů, podháněk, výhonů a pro základy zdí, dlažeb, rovnanin, plůtků a hatí se oceňují cenami příslušnými pro objem výkopů do 100 m3, i když skutečný objem výkopu je větší. 2. Ceny lze použít i pro hloubení nezapažených jam a zářezů pro podzemní vedení, jsou-li tyto práce prováděny z povrchu území. 3. Předepisuje-li projekt hloubit jámy popsané v pozn. č. 1 v hornině 5 až 7 bez použití trhavin, oceňuje se toto hloubení a) v suchu nebo v mokru cenami 138 40-1101, 138 50-1101 a 138 60-1101 Dolamování zapažených nebo nezapažených hloubených vykopávek; b) v tekoucí vodě při jakékoliv její rychlosti individuálně. 4. Hloubení nezapažených jam hloubky přes 16 m se oceňuje individuálně. 5. V cenách jsou započteny i náklady na případné nutné přemístění výkopku ve výkopišti a na přehození výkopku na přilehlém terénu na vzdálenost do 3 m od okraje jámy nebo naložení na dopravní prostředek. 6. Náklady na svislé přemístění výkopku nad 1 m hloubky se určí dle ustanovení článku č. 3161 všeobecných podmínek katalogu. </t>
  </si>
  <si>
    <t>pro výkop pro odláždění z lomového kamene v tl. 0,3 m,na ploše dle výk. výměr</t>
  </si>
  <si>
    <t>"výkop" 50,16*0,3</t>
  </si>
  <si>
    <t>"výkop pro polštář pod základ opěrné zídky tl. 0,2 m" 23,0*1,0*0,2</t>
  </si>
  <si>
    <t>23</t>
  </si>
  <si>
    <t>131301109</t>
  </si>
  <si>
    <t>Hloubení nezapažených jam a zářezů s urovnáním dna do předepsaného profilu a spádu Příplatek k cenám za lepivost horniny tř. 4</t>
  </si>
  <si>
    <t>1660451241</t>
  </si>
  <si>
    <t>24</t>
  </si>
  <si>
    <t>132201102</t>
  </si>
  <si>
    <t>Hloubení zapažených i nezapažených rýh šířky do 600 mm  s urovnáním dna do předepsaného profilu a spádu v hornině tř. 3 přes 100 m3</t>
  </si>
  <si>
    <t>-550867837</t>
  </si>
  <si>
    <t xml:space="preserve">"rýhy pro vsakovací drenáže, délka x šířka x průměrná hloubka" 304,9*0,5*0,40 </t>
  </si>
  <si>
    <t>"rýhy pro drenáže, délka x šířka x průměrná hloubka" 190,1*0,5*0,70</t>
  </si>
  <si>
    <t>"odečte se zemina ve tř. těžitelnosti 4 30% a  ve tř. 5 30%" -127,515*0,6</t>
  </si>
  <si>
    <t>25</t>
  </si>
  <si>
    <t>132201109</t>
  </si>
  <si>
    <t>Hloubení zapažených i nezapažených rýh šířky do 600 mm  s urovnáním dna do předepsaného profilu a spádu v hornině tř. 3 Příplatek k cenám za lepivost horniny tř. 3</t>
  </si>
  <si>
    <t>-45512424</t>
  </si>
  <si>
    <t>26</t>
  </si>
  <si>
    <t>132301102</t>
  </si>
  <si>
    <t>Hloubení zapažených i nezapažených rýh šířky do 600 mm  s urovnáním dna do předepsaného profilu a spádu v hornině tř. 4 přes 100 m3</t>
  </si>
  <si>
    <t>-803877671</t>
  </si>
  <si>
    <t xml:space="preserve">Poznámka k souboru cen:
1. V cenách jsou započteny i náklady na přehození výkopku na přilehlém terénu na vzdálenost do 3 m od podélné osy rýhy nebo naložení na dopravní prostředek. 2. Ceny jsou určeny pro rýhy: a) šířky přes 200 do 300 mm a hloubky do 750 mm, b) šířky přes 300 do 400 mm a hloubky do 1 000 mm, c) šířky přes 400 do 500 mm a hloubky do 1 250 mm, d) šířky přes 500 do 600 mm a hloubky do 1 500 mm. 3. Náklady na svislé přemístění výkopku nad 1 m hloubky se určí dle ustanovení článku č. 3161 všeobecných podmínek katalogu. </t>
  </si>
  <si>
    <t>"odečte se zemina ve tř. těžitelnosti 3 40% a  ve tř. 5 30%" -127,515*0,7</t>
  </si>
  <si>
    <t>27</t>
  </si>
  <si>
    <t>132301109</t>
  </si>
  <si>
    <t>Hloubení zapažených i nezapažených rýh šířky do 600 mm  s urovnáním dna do předepsaného profilu a spádu v hornině tř. 4 Příplatek k cenám za lepivost horniny tř. 4</t>
  </si>
  <si>
    <t>1262857625</t>
  </si>
  <si>
    <t>28</t>
  </si>
  <si>
    <t>132301201</t>
  </si>
  <si>
    <t>Hloubení zapažených i nezapažených rýh šířky přes 600 do 2 000 mm  s urovnáním dna do předepsaného profilu a spádu v hornině tř. 4 do 100 m3</t>
  </si>
  <si>
    <t>-186085443</t>
  </si>
  <si>
    <t xml:space="preserve">Poznámka k souboru cen:
1. V cenách jsou započteny i náklady na případné nutné přemístění výkopku ve výkopišti na vzdálenost do 3 m a na přehození výkopku na přilehlém terénu na vzdálenost do 5 m od okraje jámy nebo naložení na dopravní prostředek. 2. Hloubení rýh při lesnicko-technických melioracích se oceňuje: a) ve stržích cenami platnými pro objem výkopu do 100 m3, i když skutečný objem výkopu je větší, b) mimo strže pro příčná a podélná zpevnění dna a břehů pod obrysem výkopu pro koryta vodotečí, zejména pro konstrukce těles, stupňů, boků, předprahů, prahů, odháněk, výhonů a pro základy zdí, dlažeb, rovnanin, plůtků a hatí, pro jakoukoliv šířku rýhy, při objemu do 100 m3 cenami příslušnými pro objem výkopu do 100 m3 a při jakémkoliv objemu výkopu přes 100 m3 cenami příslušnými pro objem výkopu přes 100 do 1 000 m3. 3. Náklady na svislé přemístění výkopku nad 1 m hloubky se určí dle ustanovení článku č. 3161 všeobecných podmínek katalogu. 4. Předepisuje-li projekt hloubit rýhy 5 až 7 bez použití trhavin, oceňuje se toto hloubení: a) v suchu nebo mokru cenami 138 40-1201, 138 50-1201 a 138 60-1201 Dolamování hloubených vykopávek, b) v tekoucí vodě při jakékoliv její rychlosti individuálně. 5. Ceny nelze použít pro hloubení rýh a hloubky přes 16 m. Tyto práce se oceňují individuálně. </t>
  </si>
  <si>
    <t>"rýha pro propustek sjezdu v km 0,352, délka 9,0 m, plocha rýhy v řezu 2,0 m2</t>
  </si>
  <si>
    <t>"výkop" 9,0*2,0</t>
  </si>
  <si>
    <t>"rýhy pro přípojky od vpustí a drenáží, šířky 0,90 m, hl. prům. 1,30 m, délka dle výk.výměr" 0,9*1,3*23,1</t>
  </si>
  <si>
    <t>"odečte se zemina v tř.  těžitelnosti 5 50%"-45,027*0,5</t>
  </si>
  <si>
    <t>29</t>
  </si>
  <si>
    <t>132301209</t>
  </si>
  <si>
    <t>Hloubení zapažených i nezapažených rýh šířky přes 600 do 2 000 mm  s urovnáním dna do předepsaného profilu a spádu v hornině tř. 4 Příplatek k cenám za lepivost horniny tř. 4</t>
  </si>
  <si>
    <t>1348360329</t>
  </si>
  <si>
    <t>30</t>
  </si>
  <si>
    <t>132401101</t>
  </si>
  <si>
    <t>Hloubení zapažených i nezapažených rýh šířky do 600 mm  s urovnáním dna do předepsaného profilu a spádu v hornině tř. 5 pro jakékoliv množství</t>
  </si>
  <si>
    <t>-1144039224</t>
  </si>
  <si>
    <t>"odečte se zemina ve tř. těžitelnosti 3 40% a  ve tř. 4 30%" -127,515*0,7</t>
  </si>
  <si>
    <t>31</t>
  </si>
  <si>
    <t>132401201</t>
  </si>
  <si>
    <t>Hloubení zapažených i nezapažených rýh šířky přes 600 do 2 000 mm  s urovnáním dna do předepsaného profilu a spádu s použitím trhavin v hornině tř. 5 pro jakékoliv množství</t>
  </si>
  <si>
    <t>1494190046</t>
  </si>
  <si>
    <t>"odečte se zemina v tř.  těžitelnosti 4 50%"-45,027*0,5</t>
  </si>
  <si>
    <t>32</t>
  </si>
  <si>
    <t>133201101</t>
  </si>
  <si>
    <t>Hloubení zapažených i nezapažených šachet  s případným nutným přemístěním výkopku ve výkopišti v hornině tř. 3 do 100 m3</t>
  </si>
  <si>
    <t>811243325</t>
  </si>
  <si>
    <t>"pro jednoduché ul. vpusti, půdor. 1,2x1,2m, cca hl. 2.0 m pod plání " 1,2*1,2*2,0*1</t>
  </si>
  <si>
    <t>"pro dvojitou ul. vpusti, půdor. 1,2x1,8m, cca hl. 2.0 m pod plání " 1,2*1,8*2,0*1</t>
  </si>
  <si>
    <t>"odečte se zemina v tř.  těžitelnosti 4 50%"-7,2*0,5</t>
  </si>
  <si>
    <t>33</t>
  </si>
  <si>
    <t>133201109</t>
  </si>
  <si>
    <t>Hloubení zapažených i nezapažených šachet  s případným nutným přemístěním výkopku ve výkopišti v hornině tř. 3 Příplatek k cenám za lepivost horniny tř. 3</t>
  </si>
  <si>
    <t>1527524678</t>
  </si>
  <si>
    <t>34</t>
  </si>
  <si>
    <t>133301101</t>
  </si>
  <si>
    <t>Hloubení zapažených i nezapažených šachet s případným nutným přemístěním výkopku ve výkopišti v hornině tř. 4 do 100 m3</t>
  </si>
  <si>
    <t>1034208487</t>
  </si>
  <si>
    <t>"odečte se zemina v tř.  těžitelnosti 3 50%"-7,2*0,5</t>
  </si>
  <si>
    <t>35</t>
  </si>
  <si>
    <t>133301109</t>
  </si>
  <si>
    <t>Hloubení zapažených i nezapažených šachet  s případným nutným přemístěním výkopku ve výkopišti v hornině tř. 4 Příplatek k cenám za lepivost horniny tř. 4</t>
  </si>
  <si>
    <t>-1837221848</t>
  </si>
  <si>
    <t xml:space="preserve">Poznámka k souboru cen:
1. Ceny 10-1101 až 40-1101 jsou určeny jen pro šachty hloubky do 12 m. Šachty větších hloubek se oceňují individuálně. 2. V cenách jsou započteny i náklady na: a) svislé přemístění výkopku, b) urovnání dna do předepsaného profilu a spádu. c) přehození výkopku na přilehlém terénu na vzdálenost do 5 m od hrany šachty nebo naložení na dopravní prostředek. 3. V cenách nejsou započteny náklady na roubení. 4. Pažení šachet bentonitovou suspenzí se oceňuje takto: a) dodání bentonitové suspenze cenou 239 68-1711 Bentonitová suspenze pro pažení rýh pro podzemní stěny – její výroba katalogu 800-2 Zvlášní zakládání objektů; množství v m2 se určí jako součin objemu vyhloubeného prostoru (v m3) a koeficientu 1,667, b) doplnění bentonitové suspenze se ocení cenou 239 68-4111 Doplnění bentonitové suspenze katalogu 800-2 Zvlášní zakládání objektů. 5. Vodorovné přemístění výkopku ze šachet, pažených bentonitovou suspenzí, se oceňuje cenami souboru cen 162 . 0-31 Vodorovné přemístění výkopku z rýh podzemních stěn, vodorovné přemístění znehodnocené bentonitové suspenze se oceňuje cenami souboru cen 162 . . -4 . Vodorovné přemístění znehodnocené suspenze katalogu 800-2 Zvláštní zakládání objektů. </t>
  </si>
  <si>
    <t>36</t>
  </si>
  <si>
    <t>162201465</t>
  </si>
  <si>
    <t>Vodorovné přemístění větví, kmenů nebo pařezů  s naložením, složením a dopravou do 3000 m kmenů stromů listnatých, průměru přes 100 do 300 mm</t>
  </si>
  <si>
    <t>-1532445661</t>
  </si>
  <si>
    <t>"stromy do 300 mm" 7</t>
  </si>
  <si>
    <t>37</t>
  </si>
  <si>
    <t>162201466</t>
  </si>
  <si>
    <t>Vodorovné přemístění větví, kmenů nebo pařezů  s naložením, složením a dopravou do 3000 m kmenů stromů listnatých, průměru přes 300 do 500 mm</t>
  </si>
  <si>
    <t>-351183454</t>
  </si>
  <si>
    <t>"stromy do 500 mm" 6</t>
  </si>
  <si>
    <t>38</t>
  </si>
  <si>
    <t>162201468</t>
  </si>
  <si>
    <t>Vodorovné přemístění větví, kmenů nebo pařezů  s naložením, složením a dopravou do 3000 m kmenů stromů listnatých, průměru přes 700 do 900 mm</t>
  </si>
  <si>
    <t>-1426500119</t>
  </si>
  <si>
    <t>"stromy do 800 mm" 2</t>
  </si>
  <si>
    <t>39</t>
  </si>
  <si>
    <t>162201475</t>
  </si>
  <si>
    <t>Vodorovné přemístění větví, kmenů nebo pařezů  s naložením, složením a dopravou do 3000 m pařezů kmenů, průměru přes 100 do 300 mm</t>
  </si>
  <si>
    <t>-1170019089</t>
  </si>
  <si>
    <t>40</t>
  </si>
  <si>
    <t>162201476</t>
  </si>
  <si>
    <t>Vodorovné přemístění větví, kmenů nebo pařezů  s naložením, složením a dopravou do 3000 m pařezů kmenů, průměru přes 300 do 500 mm</t>
  </si>
  <si>
    <t>738173188</t>
  </si>
  <si>
    <t>41</t>
  </si>
  <si>
    <t>162201478</t>
  </si>
  <si>
    <t>Vodorovné přemístění větví, kmenů nebo pařezů  s naložením, složením a dopravou do 3000 m pařezů kmenů, průměru přes 700 do 900 mm</t>
  </si>
  <si>
    <t>1757690632</t>
  </si>
  <si>
    <t>42</t>
  </si>
  <si>
    <t>162501102</t>
  </si>
  <si>
    <t>Vodorovné přemístění výkopku nebo sypaniny po suchu  na obvyklém dopravním prostředku, bez naložení výkopku, avšak se složením bez rozhrnutí z horniny tř. 1 až 4 na vzdálenost přes 2 500 do 3 000 m</t>
  </si>
  <si>
    <t>283087024</t>
  </si>
  <si>
    <t>"odvoz přebytečné ornice, k dalšímu využití, dle určení stavebníka" 704,896-((284,13+391,86+518,16)*0,1)</t>
  </si>
  <si>
    <t>43</t>
  </si>
  <si>
    <t>162601102</t>
  </si>
  <si>
    <t>Vodorovné přemístění výkopku nebo sypaniny po suchu  na obvyklém dopravním prostředku, bez naložení výkopku, avšak se složením bez rozhrnutí z horniny tř. 1 až 4 na vzdálenost přes 4 000 do 5 000 m</t>
  </si>
  <si>
    <t>391206333</t>
  </si>
  <si>
    <t xml:space="preserve">Poznámka k souboru cen: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 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</si>
  <si>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na řízenou skládku odpadu</t>
  </si>
  <si>
    <t>"odkopávky tř. 3 a 4 70% vykopávky"975,84*0,7</t>
  </si>
  <si>
    <t>"rýhy 600mm tř. 3 a 4 70%" 127,515*0,7</t>
  </si>
  <si>
    <t>"rýhy 2000mm tř. 4 50%"45,027*0,5</t>
  </si>
  <si>
    <t>"šachty tř.4 50%" 7,2*0,5</t>
  </si>
  <si>
    <t>"jámy tř.4" 19,648</t>
  </si>
  <si>
    <t>"dodatečný násyp" -29,6-40,28</t>
  </si>
  <si>
    <t>"násypy pro konstrukci stezky dle výk. výměr" -15,6-365,25-29,6-40,28</t>
  </si>
  <si>
    <t>"násypy z využítím zeminy tř. 5 získané na stavbě" 246,785</t>
  </si>
  <si>
    <t>"odečte se zemina pro zásyp"-37,884</t>
  </si>
  <si>
    <t>44</t>
  </si>
  <si>
    <t>162601152</t>
  </si>
  <si>
    <t>Vodorovné přemístění výkopku nebo sypaniny po suchu  na obvyklém dopravním prostředku, bez naložení výkopku, avšak se složením bez rozhrnutí z horniny tř. 5 až 7 na vzdálenost přes 4 000 do 5 000 m</t>
  </si>
  <si>
    <t>1126776733</t>
  </si>
  <si>
    <t>na řízenou skládku odpadu tř. 6</t>
  </si>
  <si>
    <t>"odkopávky tř. 6 10% vykopávky"975,84*0,1</t>
  </si>
  <si>
    <t>ostatní zemina tř. 5 se použije do násypu v celkovém množství 195,168+25,503+22,514+3,6=246,785m3</t>
  </si>
  <si>
    <t>"odkopávky tř. 5 20% vykopávky975,84*0,2=195,168"</t>
  </si>
  <si>
    <t>"rýhy 600mm tř. 5 20% 127,515*0,2=25,503"</t>
  </si>
  <si>
    <t>"rýhy 2000mm tř. 5 50%45,027*0,5=22,514"</t>
  </si>
  <si>
    <t>"šachty tř.5 50% 7,2*0,5=3,6"</t>
  </si>
  <si>
    <t>45</t>
  </si>
  <si>
    <t>171101104</t>
  </si>
  <si>
    <t>Uložení sypaniny do násypů  s rozprostřením sypaniny ve vrstvách a s hrubým urovnáním zhutněných s uzavřením povrchu násypu z hornin soudržných s předepsanou mírou zhutnění v procentech výsledků zkoušek Proctor-Standard (dále jen PS) přes 100 do 102 % PS</t>
  </si>
  <si>
    <t>856105210</t>
  </si>
  <si>
    <t>"násyp dle výk. výměr" 365,25+15,6</t>
  </si>
  <si>
    <t>"výměna zeminy v podloží" 242,78</t>
  </si>
  <si>
    <t>46</t>
  </si>
  <si>
    <t>M</t>
  </si>
  <si>
    <t>583442290</t>
  </si>
  <si>
    <t>Kamenivo přírodní drcené hutné pro stavební účely PDK (drobné, hrubé a štěrkodrť) štěrkodrtě ČSN EN 13043 frakce   0-125</t>
  </si>
  <si>
    <t>t</t>
  </si>
  <si>
    <t>933497760</t>
  </si>
  <si>
    <t>"vhodná nakupovaná zemina pro použití v aktivní zóně, štěrkodrť je uvedena jen jako příklad! cca 1,8t/m3" 242,78*1,8</t>
  </si>
  <si>
    <t>47</t>
  </si>
  <si>
    <t>171101141</t>
  </si>
  <si>
    <t>Uložení sypaniny do násypů  s rozprostřením sypaniny ve vrstvách a s hrubým urovnáním zhutněných s uzavřením povrchu násypu z jakýchkoliv hornin pro jakýkoliv způsob uložení, při průměrném množství násypu do 0,75 m3 na 1 m</t>
  </si>
  <si>
    <t>-1038664476</t>
  </si>
  <si>
    <t>"dodatečný násyp dle výk. výměr" 29,6+40,28</t>
  </si>
  <si>
    <t>48</t>
  </si>
  <si>
    <t>171201201</t>
  </si>
  <si>
    <t>Uložení sypaniny  na skládky</t>
  </si>
  <si>
    <t>1990183648</t>
  </si>
  <si>
    <t>"hornina 1-4 ornice přebytečná" 585,481</t>
  </si>
  <si>
    <t>49</t>
  </si>
  <si>
    <t>171201211</t>
  </si>
  <si>
    <t>Poplatek za uložení stavebního odpadu na skládce (skládkovné) zeminy a kameniva zatříděného do Katalogu odpadů pod kódem 170 504</t>
  </si>
  <si>
    <t>2091859595</t>
  </si>
  <si>
    <t>"hornina 1-4, cca 1.8t/m3" 506,401*1,8</t>
  </si>
  <si>
    <t>"hornina 5-7, cca 2.3t/m3" 97,584*2,0</t>
  </si>
  <si>
    <t>50</t>
  </si>
  <si>
    <t>174101101</t>
  </si>
  <si>
    <t>Zásyp sypaninou z jakékoliv horniny  s uložením výkopku ve vrstvách se zhutněním jam, šachet, rýh nebo kolem objektů v těchto vykopávkách</t>
  </si>
  <si>
    <t>2053457143</t>
  </si>
  <si>
    <t>"výkop rýh do 2 m" 45,27</t>
  </si>
  <si>
    <t>"výkop šachet" 7,2</t>
  </si>
  <si>
    <t>"odečte se obsyp vč. potrubí" -10,811</t>
  </si>
  <si>
    <t>odečte se zemina vytlačená tělesy ul. vpustí</t>
  </si>
  <si>
    <t>-0,3*0,3*3,14*2,0*3</t>
  </si>
  <si>
    <t>odečte se lože přípojek</t>
  </si>
  <si>
    <t>-0,9*0,1*23,1</t>
  </si>
  <si>
    <t>51</t>
  </si>
  <si>
    <t>175111101</t>
  </si>
  <si>
    <t>Obsypání potrubí ručně sypaninou z vhodných hornin tř. 1 až 4 nebo materiálem připraveným podél výkopu ve vzdálenosti do 3 m od jeho kraje, pro jakoukoliv hloubku výkopu a míru zhutnění bez prohození sypaniny</t>
  </si>
  <si>
    <t>410269980</t>
  </si>
  <si>
    <t>přípojka DN 200 do výšky 0,3 m nad povrch potrubí</t>
  </si>
  <si>
    <t>(0,20+0,02+0,3)*0,9*23,1</t>
  </si>
  <si>
    <t>odečte se zemina vytlačená potrubím DN 200</t>
  </si>
  <si>
    <t>-(0,11*0,11)*3,14*23,1</t>
  </si>
  <si>
    <t>52</t>
  </si>
  <si>
    <t>583313450</t>
  </si>
  <si>
    <t>Kamenivo přírodní těžené pro stavební účely  PTK  (drobné, hrubé, štěrkopísky) kamenivo těžené drobné D&lt;=2 mm (ČSN EN 13043 ) D&lt;=4 mm (ČSN EN 12620, ČSN EN 13139 ) d=0 mm, D&lt;=6,3 mm (ČSN EN 13242) frakce  0-4  tříděná</t>
  </si>
  <si>
    <t>1861439709</t>
  </si>
  <si>
    <t>"pro obsyp, cca 2,0 t/m3" 9,933*2,0</t>
  </si>
  <si>
    <t>53</t>
  </si>
  <si>
    <t>181951101</t>
  </si>
  <si>
    <t>Úprava pláně vyrovnáním výškových rozdílů  v hornině tř. 1 až 4 bez zhutnění</t>
  </si>
  <si>
    <t>-743681803</t>
  </si>
  <si>
    <t>"podle plochy ohumusování v rovině" 518,16</t>
  </si>
  <si>
    <t>"podle plochy urovnání zeleného pásu mezi stezkou a sousedním pozemkem" 692,18</t>
  </si>
  <si>
    <t>"podle plochy zatravněné krajnice dle výk. výměr"255,89</t>
  </si>
  <si>
    <t>54</t>
  </si>
  <si>
    <t>181951102</t>
  </si>
  <si>
    <t>Úprava pláně vyrovnáním výškových rozdílů  v hornině tř. 1 až 4 se zhutněním</t>
  </si>
  <si>
    <t>-1663813573</t>
  </si>
  <si>
    <t>"plocha nové konstrukce vozovky sil. II/151 dle výk. výměr"23,23</t>
  </si>
  <si>
    <t>"plocha nové konstrukce UK dle výk. výměr" 79,92</t>
  </si>
  <si>
    <t>"plocha nové konstrukce stezky ZD dle výk. výměr" 9,62</t>
  </si>
  <si>
    <t>"plocha nové konstrukce stezky AB dle výk. výměr" 1334,49</t>
  </si>
  <si>
    <t>"rozšíření pro konstrukci stezky AB, ZÚ-0,277 v šířce 0,5" (277,0-77,24)*0,5</t>
  </si>
  <si>
    <t>"rozšíření pro konstrukci stezky AB, 0,300-KÚ v šířce 1,0" (591,0-300,0)*1,0</t>
  </si>
  <si>
    <t>"úprava parapláně, objem / tloušťka"</t>
  </si>
  <si>
    <t>"pod výměnu zeminy" 242,78/0,300</t>
  </si>
  <si>
    <t>55</t>
  </si>
  <si>
    <t>181301111</t>
  </si>
  <si>
    <t>Rozprostření a urovnání ornice v rovině nebo ve svahu sklonu do 1:5 při souvislé ploše přes 500 m2, tl. vrstvy do 100 mm</t>
  </si>
  <si>
    <t>-1985745934</t>
  </si>
  <si>
    <t>"ohumusování, tl. 100mnm, v rovině dle výk. výměr" 518,16</t>
  </si>
  <si>
    <t>56</t>
  </si>
  <si>
    <t>181411131</t>
  </si>
  <si>
    <t>Založení trávníku na půdě předem připravené plochy do 1000 m2 výsevem včetně utažení parkového v rovině nebo na svahu do 1:5</t>
  </si>
  <si>
    <t>217173603</t>
  </si>
  <si>
    <t xml:space="preserve">Poznámka k souboru cen:
1. V cenách jsou započteny i náklady na pokosení, naložení a odvoz odpadu do 20 km se složením. 2. V cenách -1161 až -1164 nejsou započteny i náklady na zatravňovací textilii. 3. V cenách nejsou započteny náklady na: a) přípravu půdy, b) travní semeno, tyto náklady se oceňují ve specifikaci, c) vypletí a zalévání; tyto práce se oceňují cenami části C02 souborů cen 185 80-42 Vypletí a 185 80-43 Zalití rostlin vodou, d) srovnání terénu, tyto práce se oceňují souborem cen 181 1.-..Plošná úprava terénu. 4. V cenách o sklonu svahu přes 1:1 jsou uvažovány podmínky pro svahy běžně schůdné; bez použití lezeckých technik. V případě použití lezeckých technik se tyto náklady oceňují individuálně. </t>
  </si>
  <si>
    <t>57</t>
  </si>
  <si>
    <t>182201101</t>
  </si>
  <si>
    <t>Svahování trvalých svahů do projektovaných profilů  s potřebným přemístěním výkopku při svahování násypů v jakékoliv hornině</t>
  </si>
  <si>
    <t>-839669734</t>
  </si>
  <si>
    <t xml:space="preserve">Poznámka k souboru cen:
1. Ceny jsou určeny pro svahování všech nově zřizovaných ploch výkopů nebo násypů ve sklonu přes 1 : 5 a pro úpravu lavic (berem) šířky do 3 m přerušujících svahy, pod jakékoliv zpevnění ploch, pod humusování, drnování apod., pro úpravy dna a stěn silničních a železničních příkopů a pro úpravy dna šířky do 1 m melioračních kanálů a vodotečí. 2. Ceny nelze použít pro urovnání stěn příkopů při čištění; toto urovnání se oceňuje cenami souboru cen 938 90-2 . čištění příkopů komunikací v suchu nebo ve vodě A02 Zemní práce pro objekty oborů 821 až 828. 3. Úprava ploch vodorovných nebo ve sklonu do 1 : 5 s výjimkou ustanovení v poznámce č. 1 se oceňuje cenami souboru cen 181 *0-11 Úprava pláně vyrovnáním výškových rozdílů. </t>
  </si>
  <si>
    <t>"svahování násypů, podle plochy ohumusování ve svahu" 284,13</t>
  </si>
  <si>
    <t>58</t>
  </si>
  <si>
    <t>182301131</t>
  </si>
  <si>
    <t>Rozprostření a urovnání ornice ve svahu sklonu přes 1:5 při souvislé ploše přes 500 m2, tl. vrstvy do 100 mm</t>
  </si>
  <si>
    <t>29313844</t>
  </si>
  <si>
    <t>"ohumusování, tl. 100mm, ve svahu dle výk. výměr" 391,86+284,13</t>
  </si>
  <si>
    <t>59</t>
  </si>
  <si>
    <t>181411132</t>
  </si>
  <si>
    <t>Založení trávníku na půdě předem připravené plochy do 1000 m2 výsevem včetně utažení parkového na svahu přes 1:5 do 1:2</t>
  </si>
  <si>
    <t>1551703721</t>
  </si>
  <si>
    <t>60</t>
  </si>
  <si>
    <t>005724200</t>
  </si>
  <si>
    <t>Osiva pícnin směsi travní balení obvykle 25 kg parková (3 kg)</t>
  </si>
  <si>
    <t>kg</t>
  </si>
  <si>
    <t>-1802527326</t>
  </si>
  <si>
    <t>"cca 0.03kg/m2" (518,16+391,86+284,13+255,89)*0,03</t>
  </si>
  <si>
    <t>61</t>
  </si>
  <si>
    <t>182101101</t>
  </si>
  <si>
    <t>Svahování trvalých svahů do projektovaných profilů  s potřebným přemístěním výkopku při svahování v zářezech v hornině tř. 1 až 4</t>
  </si>
  <si>
    <t>857083138</t>
  </si>
  <si>
    <t>"svahování zářezů, podle plochy ohumusování ve svahu" 391,86</t>
  </si>
  <si>
    <t>62</t>
  </si>
  <si>
    <t>183101221</t>
  </si>
  <si>
    <t>Hloubení jamek pro vysazování rostlin v zemině tř.1 až 4 s výměnou půdy z 50% v rovině nebo na svahu do 1:5, objemu přes 0,40 do 1,00 m3</t>
  </si>
  <si>
    <t>297797249</t>
  </si>
  <si>
    <t xml:space="preserve">Poznámka k souboru cen:
1. V cenách jsou započteny i náklady na případné naložení přebytečných výkopků na dopravní prostředek, odvoz na vzdálenost do 20 km a složení výkopků. 2. V cenách nejsou započteny náklady na: a) uložení odpadu na skládku, b) substrát, tyto náklady se oceňují ve specifikaci. 3. V cenách o sklonu svahu přes 1:1 jsou uvažovány podmínky pro svahy běžně schůdné; bez použití lezeckých technik. V případě použití lezeckých technik se tyto náklady oceňují individuálně. </t>
  </si>
  <si>
    <t>"pro výsadbu stromů dle výk. výměr" 15</t>
  </si>
  <si>
    <t>63</t>
  </si>
  <si>
    <t>184102115</t>
  </si>
  <si>
    <t>Výsadba dřeviny s balem do předem vyhloubené jamky se zalitím v rovině nebo na svahu do 1:5, při průměru balu přes 500 do 600 mm</t>
  </si>
  <si>
    <t>-1835150705</t>
  </si>
  <si>
    <t>"pro výsadbu stromů dle výk. výměr"15</t>
  </si>
  <si>
    <t>64</t>
  </si>
  <si>
    <t>000Prunus do</t>
  </si>
  <si>
    <t>Prunus domestica</t>
  </si>
  <si>
    <t>ks</t>
  </si>
  <si>
    <t>969600347</t>
  </si>
  <si>
    <t>"Švestka domácí" 15</t>
  </si>
  <si>
    <t>Vysadí se výpěstky se zapěst. korunou na podchozí výšku o obvodu kmene 8-10 cm.</t>
  </si>
  <si>
    <t>65</t>
  </si>
  <si>
    <t>103715100</t>
  </si>
  <si>
    <t>substrát zahradnický B 70 l bal.PE</t>
  </si>
  <si>
    <t>CS ÚRS 2017 01</t>
  </si>
  <si>
    <t>739740615</t>
  </si>
  <si>
    <t>"substráty pro výsadbu stromů, cca 80 l/kus" (15*80)/70</t>
  </si>
  <si>
    <t>66</t>
  </si>
  <si>
    <t>251911550</t>
  </si>
  <si>
    <t>hnojivo průmyslové Cererit (bal. 5 kg)</t>
  </si>
  <si>
    <t>-1858977676</t>
  </si>
  <si>
    <t>"hnojivo pro stromy, cca 0,3kg/kus" 15*0,3</t>
  </si>
  <si>
    <t>67</t>
  </si>
  <si>
    <t>184215132</t>
  </si>
  <si>
    <t>Ukotvení dřeviny kůly třemi kůly, délky přes 1 do 2 m</t>
  </si>
  <si>
    <t>-920327432</t>
  </si>
  <si>
    <t>"pro výsadbu stromů" 15</t>
  </si>
  <si>
    <t>68</t>
  </si>
  <si>
    <t>605912550</t>
  </si>
  <si>
    <t>kůl vyvazovací dřevěný impregnovaný délka 250 cm průměr 8 cm</t>
  </si>
  <si>
    <t>-1807587430</t>
  </si>
  <si>
    <t>"3 kusy kůlů pro 1 strom" 15*3</t>
  </si>
  <si>
    <t>69</t>
  </si>
  <si>
    <t>184501121</t>
  </si>
  <si>
    <t>Zhotovení obalu kmene a spodních částí větví stromu z juty v jedné vrstvě v rovině nebo na svahu do 1:5</t>
  </si>
  <si>
    <t>1061017328</t>
  </si>
  <si>
    <t>"pro výsadbu stromů, cca 1m2/1 kus stromu" 15*1</t>
  </si>
  <si>
    <t>70</t>
  </si>
  <si>
    <t>184911421</t>
  </si>
  <si>
    <t>Mulčování vysazených rostlin mulčovací kůrou, tl. do 100 mm v rovině nebo na svahu do 1:5</t>
  </si>
  <si>
    <t>-1676570772</t>
  </si>
  <si>
    <t>"pro výsadbu stromů, cca 0,5m2/kus" 15*0,5</t>
  </si>
  <si>
    <t>71</t>
  </si>
  <si>
    <t>605970030</t>
  </si>
  <si>
    <t>kůra mulčovací volně ložená</t>
  </si>
  <si>
    <t>-478174469</t>
  </si>
  <si>
    <t>"pro výsadbu stromů, cca 0,5m2/kus v tl. 0,10 m" 15*0,5*0,1</t>
  </si>
  <si>
    <t>72</t>
  </si>
  <si>
    <t>185804312</t>
  </si>
  <si>
    <t>Zalití rostlin vodou  plochy záhonů jednotlivě přes 20 m2</t>
  </si>
  <si>
    <t>354445778</t>
  </si>
  <si>
    <t>"cca 30 x po 5 l na 1m2" (518,16+391,86+284,13+255,89)*30*5*0,001</t>
  </si>
  <si>
    <t>Zakládání</t>
  </si>
  <si>
    <t>73</t>
  </si>
  <si>
    <t>211561111</t>
  </si>
  <si>
    <t>Výplň kamenivem do rýh odvodňovacích žeber nebo trativodů  bez zhutnění, s úpravou povrchu výplně kamenivem hrubým drceným frakce 4 až 16 mm</t>
  </si>
  <si>
    <t>-831706853</t>
  </si>
  <si>
    <t>"drenáž" 190,1*0,5*0,7</t>
  </si>
  <si>
    <t>"vsakovací drenáž" 304,9*0,5*0,4</t>
  </si>
  <si>
    <t>74</t>
  </si>
  <si>
    <t>211971121</t>
  </si>
  <si>
    <t>Zřízení opláštění výplně z geotextilie odvodňovacích žeber nebo trativodů  v rýze nebo zářezu se stěnami svislými nebo šikmými o sklonu přes 1:2 při rozvinuté šířce opláštění do 2,5 m</t>
  </si>
  <si>
    <t>-239146850</t>
  </si>
  <si>
    <t>"boční stěny drenáže" 190,1*0,7*2</t>
  </si>
  <si>
    <t>"boční stěny vsakovací drenáže" 304,9*0,4*2</t>
  </si>
  <si>
    <t>"boční stěny výkopu pro výměnu zeminy, délka x výška" (591,0-360,0)*0,3*2</t>
  </si>
  <si>
    <t>75</t>
  </si>
  <si>
    <t>212755214</t>
  </si>
  <si>
    <t>Trativody bez lože z drenážních trubek  plastových flexibilních D 100 mm</t>
  </si>
  <si>
    <t>395169844</t>
  </si>
  <si>
    <t>"drenáž" 190,1</t>
  </si>
  <si>
    <t>"vsakovací drenáž" 304,90</t>
  </si>
  <si>
    <t>76</t>
  </si>
  <si>
    <t>213141111</t>
  </si>
  <si>
    <t>Zřízení vrstvy z geotextilie  filtrační, separační, odvodňovací, ochranné, výztužné nebo protierozní v rovině nebo ve sklonu do 1:5, šířky do 3 m</t>
  </si>
  <si>
    <t>-1104859395</t>
  </si>
  <si>
    <t>77</t>
  </si>
  <si>
    <t>693110010</t>
  </si>
  <si>
    <t>Geotextilie geotextilie tkané PK-TEX PP (polypropylen) vyztužování, separace a filtrace PK-TEX PP 15   100 g/m2</t>
  </si>
  <si>
    <t>-323769786</t>
  </si>
  <si>
    <t>"podle plochy parapláně" 809,267</t>
  </si>
  <si>
    <t>"podle plochy opláštění" 648,66</t>
  </si>
  <si>
    <t>"stykování přesahem a ztratné, cca 20%" (809,267+648,66)*0,20</t>
  </si>
  <si>
    <t>78</t>
  </si>
  <si>
    <t>213141131</t>
  </si>
  <si>
    <t>Zřízení vrstvy z geotextilie  filtrační, separační, odvodňovací, ochranné, výztužné nebo protierozní ve sklonu přes 1:2 do 1:1, šířky do 3 m</t>
  </si>
  <si>
    <t>983715589</t>
  </si>
  <si>
    <t xml:space="preserve">Poznámka k souboru cen:
1. Ceny jsou určeny pro zřízení vrstev na upraveném povrchu. 2. V cenách jsou započteny i náklady na položení a spojení geotextilií včetně přesahů. 3. V cenách nejsou započteny náklady na dodávku geotextilií, která se oceňuje ve specifikaci. Ztratné včetně přesahů lze stanovit ve výši 15 až 20 %. 4. Ceny -1131 až -1133 lze použít i pro vyvedení geotextilie na svislou konstrukci. </t>
  </si>
  <si>
    <t>"pro ochranu opěrně zídky na rubu v ploše 23,0 m2"23,0</t>
  </si>
  <si>
    <t>79</t>
  </si>
  <si>
    <t>69311199</t>
  </si>
  <si>
    <t>geotextilie netkaná PES+PP 300 g/m2</t>
  </si>
  <si>
    <t>-206865082</t>
  </si>
  <si>
    <t>80</t>
  </si>
  <si>
    <t>213311113</t>
  </si>
  <si>
    <t>Polštáře zhutněné pod základy  z kameniva hrubého drceného, frakce 16 - 63 mm</t>
  </si>
  <si>
    <t>-1598106971</t>
  </si>
  <si>
    <t xml:space="preserve">Poznámka k souboru cen:
1. Ceny jsou určeny pro jakoukoliv míru zhutnění. 2. V cenách jsou započteny i náklady na urovnání povrchu polštáře. </t>
  </si>
  <si>
    <t>"pod opěrnou zídku v tl. 0,2 m na ploše 23,0 m2" 23,0*0,2</t>
  </si>
  <si>
    <t>Svislé a kompletní konstrukce</t>
  </si>
  <si>
    <t>81</t>
  </si>
  <si>
    <t>326214121</t>
  </si>
  <si>
    <t>Zdivo z lomového kamene na sucho do drátěných košů (gabionů) ze splétané dvouzákrutové ocelové sítě pozinkované</t>
  </si>
  <si>
    <t>-1585188190</t>
  </si>
  <si>
    <t xml:space="preserve">Poznámka k souboru cen:
1. V cenách jsou započteny náklady na: a) sestavení a dodávku košů včetně spojovacího materiálu (sponek, spirál, distančních spon) a pomocné konstrukce pro zachování stability, b) vyplňí košů lomovým kamene a kamenivem, lícové urovnání pohledové a horní plochy výplně gabionu a vyklínkování výplně, c) na provedení otvorů, kapes, oblouků, apod.. 2. V cenách nejsou započteny náklady na: a) zpětný zásyp; tyto náklady se oceňují cenami souboru cen 174 01-1 Zához sypaninou z jakékoliv horniny katalogu 800-1, b) filtrační geotextilii mezi rubem gabionu a zpětným zásypem; tyto náklady se oceňuji cenami souboru cen 213 14-11 Zřízení vrstvy z geotextilie katalogu 800-2, c) případný betonový základ nebo štěrkové lože pod gabionem. </t>
  </si>
  <si>
    <t>"gabionová zídka dle výkresu příč. řezů, viz výk. výměr" 18,65</t>
  </si>
  <si>
    <t>včetně otvorů a kapes vynechaných pro osazení zábradlí, včetně dodání košů a kamene</t>
  </si>
  <si>
    <t>Vodorovné konstrukce</t>
  </si>
  <si>
    <t>82</t>
  </si>
  <si>
    <t>451311111</t>
  </si>
  <si>
    <t>Podklad pod dlažbu z betonu prostého  tl. do 100 mm</t>
  </si>
  <si>
    <t>483136368</t>
  </si>
  <si>
    <t xml:space="preserve">Poznámka k souboru cen:
1. Ceny nelze použít pro beton pod dlažbu dna vývaru; tento beton se oceňuje cenami souboru cen 27 . 31- . . Základové pásy z betonu prostého. 2. V cenách jsou započteny i náklady na zvětšení objemu betonu způsobené nerovností podloží. </t>
  </si>
  <si>
    <t>"opevnění svahu u vyústění drenáže, lože pod dlažbu z lomového kamene tl. 200 mm" 50,16</t>
  </si>
  <si>
    <t>83</t>
  </si>
  <si>
    <t>465511511</t>
  </si>
  <si>
    <t>Dlažba z lomového kamene upraveného vodorovná nebo plocha ve sklonu do 1:2 s dodáním hmot do malty MC 10, s vyplněním spár maltou MC 10 a s vyspárováním maltou MCS v ploše do 20 m2, tl. 200 mm</t>
  </si>
  <si>
    <t>686466760</t>
  </si>
  <si>
    <t>"opevnění svahu u vyústění drenáže z dlažby z lomového kamene tl. 200 mm" 50,16</t>
  </si>
  <si>
    <t>Komunikace pozemní</t>
  </si>
  <si>
    <t>84</t>
  </si>
  <si>
    <t>564861112</t>
  </si>
  <si>
    <t>Podklad ze štěrkodrti ŠD  s rozprostřením a zhutněním, po zhutnění tl. 210 mm</t>
  </si>
  <si>
    <t>-1851567086</t>
  </si>
  <si>
    <t>" nová konstrukce stezky tl. 300 mm, ŠD 0/32 min. tl. 200 mm, prům. tl. 210 mm" 1334,49</t>
  </si>
  <si>
    <t>"rozšíření vrstvy, ZÚ-0,277 v šířce 0,44" (277,0-77,24)*0,44</t>
  </si>
  <si>
    <t>"rozšíření vrstvy,km 0,300-KÚ v šířce 0,88" (591,0-300,0)*0,88</t>
  </si>
  <si>
    <t>"nová kce stezky v napojení na chodník ze ZD, dle výk. výměr"9,62</t>
  </si>
  <si>
    <t>85</t>
  </si>
  <si>
    <t>564871112</t>
  </si>
  <si>
    <t>Podklad ze štěrkodrti ŠD  s rozprostřením a zhutněním, po zhutnění tl. 260 mm</t>
  </si>
  <si>
    <t>-2101649138</t>
  </si>
  <si>
    <t>"pro novou konstrukci  napojení ÚK ŠD 0/32 min. tl. 250 mm, prům. tl. 260 mm" 79,92</t>
  </si>
  <si>
    <t>86</t>
  </si>
  <si>
    <t>564911411</t>
  </si>
  <si>
    <t>Podklad nebo podsyp z asfaltového recyklátu  s rozprostřením a zhutněním, po zhutnění tl. 50 mm</t>
  </si>
  <si>
    <t>1954287716</t>
  </si>
  <si>
    <t>" nová konstrukce stezky R-mat ŠDRM tl. 50 mm" 1334,49</t>
  </si>
  <si>
    <t>"rozšíření vrstvy, ZÚ-0,277 v šířce 0,16" (277,0-77,24)*0,16</t>
  </si>
  <si>
    <t>"rozšíření vrstvy,km 0,300-KÚ v šířce 0,32" (591,0-300,0)*0,32</t>
  </si>
  <si>
    <t>87</t>
  </si>
  <si>
    <t>564921411</t>
  </si>
  <si>
    <t>Podklad nebo podsyp z asfaltového recyklátu  s rozprostřením a zhutněním, po zhutnění tl. 60 mm</t>
  </si>
  <si>
    <t>1483799805</t>
  </si>
  <si>
    <t>"pro novou konstrukci  napojení ÚK " 79,92</t>
  </si>
  <si>
    <t>88</t>
  </si>
  <si>
    <t>566901234</t>
  </si>
  <si>
    <t>Vyspravení podkladu po překopech inženýrských sítí plochy přes 15 m2 s rozprostřením a zhutněním štěrkodrtí tl. 250 mm</t>
  </si>
  <si>
    <t>540356918</t>
  </si>
  <si>
    <t xml:space="preserve">Poznámka k souboru cen:
1. Ceny jsou určeny pro vyspravení podkladů po překopech pro inženýrské sítětrvalé i dočasné (předepíše-li je projekt). 2. Ceny jsou určeny pouze pro případy havárií, přeložek nebo běžných oprav inženýrských sítí. 3. Ceny nelze použít v rámci výstavby nových inženýrských sítí. 4. V cenách nejsou započteny náklady na příp. nutný spojovací postřik, který se oceňuje cenami souboru cen 573 2.-11 Postřik živičný spojovací části A01 tohoto katalogu. </t>
  </si>
  <si>
    <t>"nová kce vozovky sil. II/151 - zpevnění stáv. krajnice"</t>
  </si>
  <si>
    <t>"množství dle výk. výměr" 23,23</t>
  </si>
  <si>
    <t>89</t>
  </si>
  <si>
    <t>566901243</t>
  </si>
  <si>
    <t>Vyspravení podkladu po překopech inženýrských sítí plochy přes 15 m2 s rozprostřením a zhutněním kamenivem hrubým drceným tl. 200 mm</t>
  </si>
  <si>
    <t>-1765774659</t>
  </si>
  <si>
    <t>"nová kce vozovky sil. II/151 - zpevnění stáv. krajnice uvažovat MZK tl. 170 mm"</t>
  </si>
  <si>
    <t>90</t>
  </si>
  <si>
    <t>566901261</t>
  </si>
  <si>
    <t>Vyspravení podkladu po překopech inženýrských sítí plochy přes 15 m2 s rozprostřením a zhutněním obalovaným kamenivem ACP (OK) tl. 100 mm</t>
  </si>
  <si>
    <t>-138565318</t>
  </si>
  <si>
    <t>"nová kce vozovky sil. II/151 - zpevnění stáv. krajnice uvažovat ACP 16 tl. 60 mm ACL 16"50 mm</t>
  </si>
  <si>
    <t>91</t>
  </si>
  <si>
    <t>569731111</t>
  </si>
  <si>
    <t>Zpevnění krajnic nebo komunikací pro pěší  s rozprostřením a zhutněním, po zhutnění kamenivem drceným tl. 100 mm</t>
  </si>
  <si>
    <t>-1341451699</t>
  </si>
  <si>
    <t xml:space="preserve">Poznámka k souboru cen:
1. V cenách 51-11 až 55-11 jsou započteny i náklady na prohození zeminy. 2. V cenách 51-11 až 55-11 nejsou započteny náklady na: a) opatření zeminy a její přemístění k místu zabudování, které se oceňují podle čl. 3111 Všeobecných podmínek části A 01 tohoto katalogu, b) odklizení odpadu po prohození zeminy, které se oceňuje cenami části A 01 katalogu 800-1 Zemní práce. </t>
  </si>
  <si>
    <t>"pro kryt krajnice nad vsakovací drenáží z kameniva frakce 4-8 mm dle výk.výměr" 129,03</t>
  </si>
  <si>
    <t>92</t>
  </si>
  <si>
    <t>569831111</t>
  </si>
  <si>
    <t>Zpevnění krajnic nebo komunikací pro pěší  s rozprostřením a zhutněním, po zhutnění štěrkodrtí tl. 100 mm</t>
  </si>
  <si>
    <t>-2047280604</t>
  </si>
  <si>
    <t>"zpevnění ploch ze štěrkodrti ŠD 0/32 tl. 100 mm dle výk. výměr" 15,35</t>
  </si>
  <si>
    <t>93</t>
  </si>
  <si>
    <t>572341111</t>
  </si>
  <si>
    <t>Vyspravení krytu komunikací po překopech inženýrských sítí plochy přes 15 m2 asfaltovým betonem ACO (AB), po zhutnění tl. přes 30 do 50 mm</t>
  </si>
  <si>
    <t>2016110057</t>
  </si>
  <si>
    <t xml:space="preserve">Poznámka k souboru cen:
1. Ceny jsou určeny pro vyspravení krytů po překopech pro inženýrské sítě trvalé i dočasné (předepíše-li to projekt). 2. Ceny jsou určeny pouze pro případy havárií, přeložek nebo běžných oprav inženýrských sítí. 3. Ceny nelze použít v rámci výstavby nových inženýrských sítí. 4. V cenách nejsou započteny náklady na: a) postřik živičný spojovací, který se oceňuje cenami souboru cen 573 2.-11 Postřik živičný spojovací části A 01 tohoto katalogu, b) zdrsňovací posyp, který se oceňuje cenami 578 90-112 Zdrsňovací posyp litého asfaltu z kameniva drobného drceného obaleného asfaltem při překopech inženýrských sítí, 572 40-41 Posyp živičného podkladu nebo krytu části C 01 tohoto katalogu. </t>
  </si>
  <si>
    <t>"nová kce vozovky sil. II/151 - zpevnění stáv. krajnice uvažovat ACO 11 tl. 40 mm"</t>
  </si>
  <si>
    <t>94</t>
  </si>
  <si>
    <t>573231108</t>
  </si>
  <si>
    <t>Postřik spojovací PS bez posypu kamenivem ze silniční emulze, v množství 0,50 kg/m2</t>
  </si>
  <si>
    <t>-2024605569</t>
  </si>
  <si>
    <t>"podle plochy vrstvy R-mat ŠDRM, PS A  (0.5kg/m2)" 1459,572+79,92</t>
  </si>
  <si>
    <t>95</t>
  </si>
  <si>
    <t>577143111</t>
  </si>
  <si>
    <t>Asfaltový beton vrstva obrusná ACO 8 (ABJ)  s rozprostřením a se zhutněním z nemodifikovaného asfaltu v pruhu šířky do 3 m, po zhutnění tl. 50 mm</t>
  </si>
  <si>
    <t>-1419322399</t>
  </si>
  <si>
    <t>" nová konstrukce stezky ACO 8 tl. 50 mm" 1334,49</t>
  </si>
  <si>
    <t>"varovné a signální pásy" -5,0</t>
  </si>
  <si>
    <t>96</t>
  </si>
  <si>
    <t>577154111</t>
  </si>
  <si>
    <t>Asfaltový beton vrstva obrusná ACO 11 (ABS)  s rozprostřením a se zhutněním z nemodifikovaného asfaltu v pruhu šířky do 3 m tř. I, po zhutnění tl. 60 mm</t>
  </si>
  <si>
    <t>259644783</t>
  </si>
  <si>
    <t xml:space="preserve">Poznámka k souboru cen:
1. ČSN EN 13108-1 připouští pro ACO 11 pouze tl. 35 až 50 mm. </t>
  </si>
  <si>
    <t>97</t>
  </si>
  <si>
    <t>596211110</t>
  </si>
  <si>
    <t>Kladení dlažby z betonových zámkových dlaždic komunikací pro pěší s ložem z kameniva těženého nebo drceného tl. do 40 mm, s vyplněním spár s dvojitým hutněním, vibrováním a se smetením přebytečného materiálu na krajnici tl. 60 mm skupiny A, pro plochy do 50 m2</t>
  </si>
  <si>
    <t>-1619072245</t>
  </si>
  <si>
    <t>"varovné a signální pásy ve stezce s krytem AB" 5,0</t>
  </si>
  <si>
    <t>"pro konstrukci stezky na KÚ ze ZD, dle výk. výměr" 9,62</t>
  </si>
  <si>
    <t>98</t>
  </si>
  <si>
    <t>000592452670</t>
  </si>
  <si>
    <t>Dlažba skladebná betonová, 200x100x60 mm, barvená, nevid</t>
  </si>
  <si>
    <t>-329224488</t>
  </si>
  <si>
    <t>"varovné a signální pásy" 5,0+1,93</t>
  </si>
  <si>
    <t>6,93*1,03 'Přepočtené koeficientem množství</t>
  </si>
  <si>
    <t>99</t>
  </si>
  <si>
    <t>000592453080</t>
  </si>
  <si>
    <t>Dlažba skladebná betonová, 200x100x60 mm, přírodní</t>
  </si>
  <si>
    <t>1215963901</t>
  </si>
  <si>
    <t>"varovné a signální pásy v krytu ze ZD" -1,9</t>
  </si>
  <si>
    <t>7,72*1,03 'Přepočtené koeficientem množství</t>
  </si>
  <si>
    <t>Trubní vedení</t>
  </si>
  <si>
    <t>100</t>
  </si>
  <si>
    <t>871350420</t>
  </si>
  <si>
    <t>Montáž kanalizačního potrubí z plastů z polypropylenu PP korugovaného SN 12 DN 200</t>
  </si>
  <si>
    <t>1273876666</t>
  </si>
  <si>
    <t>"potrubí přípojek od vpustí a dren. šachet DN 200 dle výk. výměr"23,1</t>
  </si>
  <si>
    <t>101</t>
  </si>
  <si>
    <t>286147200</t>
  </si>
  <si>
    <t>trubka kanalizační žebrovaná PP vnitřní průměr 200mm, dl. 2m</t>
  </si>
  <si>
    <t>-787113501</t>
  </si>
  <si>
    <t>"dle montáže, uvažuje se 2 ks" 2</t>
  </si>
  <si>
    <t>potrubí s kruh. tuhostí SN12</t>
  </si>
  <si>
    <t>102</t>
  </si>
  <si>
    <t>286147210</t>
  </si>
  <si>
    <t>trubka kanalizační žebrovaná PP vnitřní průměr 200mm, dl. 3m</t>
  </si>
  <si>
    <t>-981594151</t>
  </si>
  <si>
    <t>"dle montáže, uvažuje se 1 ks" 1</t>
  </si>
  <si>
    <t>286147220</t>
  </si>
  <si>
    <t>trubka kanalizační žebrovaná PP vnitřní průměr 200mm, dl. 5m</t>
  </si>
  <si>
    <t>-914315142</t>
  </si>
  <si>
    <t>104</t>
  </si>
  <si>
    <t>286147230</t>
  </si>
  <si>
    <t>trubka kanalizační žebrovaná PP vnitřní průměr 200mm, dl. 6m</t>
  </si>
  <si>
    <t>1583717009</t>
  </si>
  <si>
    <t>105</t>
  </si>
  <si>
    <t>895111121</t>
  </si>
  <si>
    <t>Drenážní šachtice normální z betonových dílců typ Šn 60 hl. do 1 m</t>
  </si>
  <si>
    <t>2106517514</t>
  </si>
  <si>
    <t>"drenážní šachta normální, pojízdná, překrytá dle výk. výměr"6</t>
  </si>
  <si>
    <t>106</t>
  </si>
  <si>
    <t>895941311</t>
  </si>
  <si>
    <t>Zřízení vpusti kanalizační uliční z betonových dílců typ UVB-50</t>
  </si>
  <si>
    <t>2035214972</t>
  </si>
  <si>
    <t>"nové uliční vpusti dle výk. výměr" 1+2</t>
  </si>
  <si>
    <t>dle typového výkresu</t>
  </si>
  <si>
    <t>107</t>
  </si>
  <si>
    <t>592238200</t>
  </si>
  <si>
    <t>Prefabrikáty pro uliční vpusti betonové a železobetonové TBV-Q 500/290 K /skruž/   29 x 50 x 5</t>
  </si>
  <si>
    <t>-466552317</t>
  </si>
  <si>
    <t>108</t>
  </si>
  <si>
    <t>592238260</t>
  </si>
  <si>
    <t>Prefabrikáty pro uliční vpusti betonové a železobetonové TBV-Q 500/590 /skruž/           59 x 50 x 5</t>
  </si>
  <si>
    <t>617934952</t>
  </si>
  <si>
    <t>109</t>
  </si>
  <si>
    <t>592238220</t>
  </si>
  <si>
    <t>Prefabrikáty pro uliční vpusti betonové a železobetonové TBV-Q 500/626 VD /dno/   62,6 x 49,5 x 5</t>
  </si>
  <si>
    <t>588733930</t>
  </si>
  <si>
    <t>110</t>
  </si>
  <si>
    <t>592238240</t>
  </si>
  <si>
    <t>Prefabrikáty pro uliční vpusti betonové a železobetonové TBV-Q 500/590/200 V /skruž/ 59 x 50 x 5</t>
  </si>
  <si>
    <t>2112496734</t>
  </si>
  <si>
    <t>111</t>
  </si>
  <si>
    <t>899203111</t>
  </si>
  <si>
    <t>Osazení mříží litinových včetně rámů a košů na bahno hmotnosti jednotlivě přes 100 do 150 kg</t>
  </si>
  <si>
    <t>-1920697284</t>
  </si>
  <si>
    <t>"Pro nové uliční vpusti dle zřízení" 1+2</t>
  </si>
  <si>
    <t>112</t>
  </si>
  <si>
    <t>286618160</t>
  </si>
  <si>
    <t>Revizní šachty a dvorní vpusti systém Wavin - kanalizační šachty revizní šachty  D 315 koš kalový pro silniční vpusť 315 mm</t>
  </si>
  <si>
    <t>1722967279</t>
  </si>
  <si>
    <t>P</t>
  </si>
  <si>
    <t>Poznámka k položce:
WAVIN, kód výrobku: IF303050W</t>
  </si>
  <si>
    <t>113</t>
  </si>
  <si>
    <t>55242320</t>
  </si>
  <si>
    <t>mříž vtoková litinová plochá 500x500mm</t>
  </si>
  <si>
    <t>-1556611241</t>
  </si>
  <si>
    <t>Ostatní konstrukce a práce, bourání</t>
  </si>
  <si>
    <t>114</t>
  </si>
  <si>
    <t>911111111</t>
  </si>
  <si>
    <t>Montáž zábradlí ocelového zabetonovaného</t>
  </si>
  <si>
    <t>-1210122886</t>
  </si>
  <si>
    <t>"nové zábradlí dopravně bezpečnostní dle výkresu detailů, množství dle výk.výmět" 63,0</t>
  </si>
  <si>
    <t>115</t>
  </si>
  <si>
    <t>000zábradlí 3</t>
  </si>
  <si>
    <t>Zábradlí se dvěma madly dle typového výkresu</t>
  </si>
  <si>
    <t>-1366854411</t>
  </si>
  <si>
    <t>"dle montáže" 63</t>
  </si>
  <si>
    <t>s povrchovou úpravou žárovým zinkováním dle ISO 1461</t>
  </si>
  <si>
    <t>116</t>
  </si>
  <si>
    <t>912111112</t>
  </si>
  <si>
    <t>Montáž zábrany parkovací  tvaru sloupku do výšky 800 mm se zabetonovanou patkou</t>
  </si>
  <si>
    <t>-1021657944</t>
  </si>
  <si>
    <t>"příčná zábrana, uvažují se 2 kusy délky po 0.80m," 2</t>
  </si>
  <si>
    <t>117</t>
  </si>
  <si>
    <t>749101610</t>
  </si>
  <si>
    <t>Zařízení městského mobiliáře sloupky parkovací,zahrazovací a parkovací automaty komaxit sloupek parkovací sklopný, uzamykatelný U80  50 x 80 x 35 cm /3 nohy/</t>
  </si>
  <si>
    <t>-1850231859</t>
  </si>
  <si>
    <t>"zahrazovací výsuvný sloupek, dle výk. výměr" 2</t>
  </si>
  <si>
    <t>kruhového průřezu, D min. 75 mm, do zabetonovaného pouzdra</t>
  </si>
  <si>
    <t>se zajišť. mechanismem ovládaným trojhranným klíčem</t>
  </si>
  <si>
    <t>s min. 2 odrazovými reflexními pásy</t>
  </si>
  <si>
    <t>pozinkovaný + práškový vypalovací lak</t>
  </si>
  <si>
    <t>118</t>
  </si>
  <si>
    <t>912211111</t>
  </si>
  <si>
    <t>Montáž směrového sloupku  plastového s odrazkou prostým uložením bez betonového základu silničního</t>
  </si>
  <si>
    <t>-1107808724</t>
  </si>
  <si>
    <t xml:space="preserve">Poznámka k souboru cen:
1. V cenách jsou započteny i náklady na: a) vykopání jamek pro sloupky u cen 912 21-1111 a -1112, s odhozením výkopku na hromadu nebo naložením na dopravní prostředek; b) u ceny -1121 i náklady na spojovací materiál. 2. V cenách nejsou započteny náklady na: a) dodání sloupku, tyto se oceňují ve specifikaci; b) odklizení výkopku, tyto se oceňují cenami části A 01 katalogu 800-1 Zemní práce. </t>
  </si>
  <si>
    <t>"červený směrový sloupek DZ Z11g"2</t>
  </si>
  <si>
    <t>119</t>
  </si>
  <si>
    <t>40445162</t>
  </si>
  <si>
    <t>sloupek silniční směrový plastový 1000mm</t>
  </si>
  <si>
    <t>-999083870</t>
  </si>
  <si>
    <t>120</t>
  </si>
  <si>
    <t>912311111</t>
  </si>
  <si>
    <t>Montáž odrazek  na svodidla ocelová</t>
  </si>
  <si>
    <t>1311617387</t>
  </si>
  <si>
    <t xml:space="preserve">Poznámka k souboru cen:
1. V cenách jsou započteny i náklady na montáž odrazek včetně upevňovacího materiálu. 2. V cenách nejsou započteny náklady na dodání odrazek, tyto se oceňují ve specifikaci. </t>
  </si>
  <si>
    <t>"uvažovat osazení na zábradlí podél okraje sil. II/151" 6</t>
  </si>
  <si>
    <t>121</t>
  </si>
  <si>
    <t>40445175</t>
  </si>
  <si>
    <t>odrazka na svodidla V.1.B</t>
  </si>
  <si>
    <t>463715830</t>
  </si>
  <si>
    <t>122</t>
  </si>
  <si>
    <t>914111111</t>
  </si>
  <si>
    <t>Montáž svislé dopravní značky základní  velikosti do 1 m2 objímkami na sloupky nebo konzoly</t>
  </si>
  <si>
    <t>1879141833</t>
  </si>
  <si>
    <t>"nové svislé dopravní značky, DZ C9a Stezka pro chodce a cyklisty" 2</t>
  </si>
  <si>
    <t>"DZ C9b Konec stezky pro chodce a cyklisty" 2</t>
  </si>
  <si>
    <t>"DZ P4 Dej přednost v jízdě" 1</t>
  </si>
  <si>
    <t>123</t>
  </si>
  <si>
    <t>404454780</t>
  </si>
  <si>
    <t>Výrobky a zabezpečovací prvky pro zařízení silniční značky dopravní svislé retroreflexní fólie tř. 1 FeZn prolis D 700 mm</t>
  </si>
  <si>
    <t>1618929496</t>
  </si>
  <si>
    <t>124</t>
  </si>
  <si>
    <t>40444000</t>
  </si>
  <si>
    <t>značka dopravní svislá výstražná FeZn A1-A30 P1,P4 700mm</t>
  </si>
  <si>
    <t>-136721231</t>
  </si>
  <si>
    <t>125</t>
  </si>
  <si>
    <t>914511112</t>
  </si>
  <si>
    <t>Montáž sloupku dopravních značek  délky do 3,5 m do hliníkové patky</t>
  </si>
  <si>
    <t>-1405510474</t>
  </si>
  <si>
    <t>"nové sloupky pro svislé dopravní značky" 5</t>
  </si>
  <si>
    <t>126</t>
  </si>
  <si>
    <t>404452250</t>
  </si>
  <si>
    <t>Výrobky a zabezpečovací prvky pro zařízení silniční značky dopravní svislé sloupky Zn 60 - 350</t>
  </si>
  <si>
    <t>1382753952</t>
  </si>
  <si>
    <t>152</t>
  </si>
  <si>
    <t>915211112</t>
  </si>
  <si>
    <t>Vodorovné dopravní značení stříkaným plastem  dělící čára šířky 125 mm souvislá bílá retroreflexní</t>
  </si>
  <si>
    <t>1693491263</t>
  </si>
  <si>
    <t xml:space="preserve">Poznámka k souboru cen:
1. Ceny jsou určeny pro dělicí čáry souvislé č. V 1a bílé, přerušované č. V 2a bílé, vodící č. V 4 bílé, souvislá č. V12b žlutá, přerušovaná č. V12c žlutá. 2. V cenách nejsou započteny náklady na: a) předznačení, tyto se oceňují cenami souboru cen 915 6.-11 Předznačení pro vodorovné značení, b) očištění vozovky, tyto se oceňují cenami souboru cen 938 90-9 . Odstranění bláta, prachu, nebo hlinitého nánosu s povrchu podkladu, nebo krytu části C 01 tohoto katalogu. 3. Množství měrných jednotek se určuje: a) u cen 912 21 a 915 22 v m délky dělící nebo vodící čáry (včetně mezer), b) u ceny 915 23 v m2 stříkané plochy bez mezer. </t>
  </si>
  <si>
    <t>"obnova VDZ V4 - Vodící čára (0.25), dle výk. výměr" 33,50</t>
  </si>
  <si>
    <t>dle požadavku správce uvažovat strukturovaný plast</t>
  </si>
  <si>
    <t>127</t>
  </si>
  <si>
    <t>915231112</t>
  </si>
  <si>
    <t>Vodorovné dopravní značení stříkaným plastem  přechody pro chodce, šipky, symboly nápisy bílé retroreflexní</t>
  </si>
  <si>
    <t>1478063081</t>
  </si>
  <si>
    <t>"symboly podle DZ P4, cca 2m2/1 kus" 2*2</t>
  </si>
  <si>
    <t>153</t>
  </si>
  <si>
    <t>915611111</t>
  </si>
  <si>
    <t>Předznačení pro vodorovné značení stříkané barvou nebo prováděné z nátěrových hmot liniové dělicí čáry, vodicí proužky</t>
  </si>
  <si>
    <t>CS ÚRS 2016 01</t>
  </si>
  <si>
    <t>602391251</t>
  </si>
  <si>
    <t>"dle VDZ" 33,5</t>
  </si>
  <si>
    <t>128</t>
  </si>
  <si>
    <t>915621111</t>
  </si>
  <si>
    <t>Předznačení pro vodorovné značení  stříkané barvou nebo prováděné z nátěrových hmot plošné šipky, symboly, nápisy</t>
  </si>
  <si>
    <t>1524301701</t>
  </si>
  <si>
    <t>129</t>
  </si>
  <si>
    <t>916131213</t>
  </si>
  <si>
    <t>Osazení silničního obrubníku betonového se zřízením lože, s vyplněním a zatřením spár cementovou maltou stojatého s boční opěrou z betonu prostého, do lože z betonu prostého</t>
  </si>
  <si>
    <t>-1383420630</t>
  </si>
  <si>
    <t>"silniční betonový obrubník" 73,8</t>
  </si>
  <si>
    <t>130</t>
  </si>
  <si>
    <t>59217031</t>
  </si>
  <si>
    <t>obrubník betonový silniční 100 x 15 x 25 cm</t>
  </si>
  <si>
    <t>-316491518</t>
  </si>
  <si>
    <t>"dle osazení" 73,8</t>
  </si>
  <si>
    <t>131</t>
  </si>
  <si>
    <t>916231213</t>
  </si>
  <si>
    <t>Osazení chodníkového obrubníku betonového se zřízením lože, s vyplněním a zatřením spár cementovou maltou stojatého s boční opěrou z betonu prostého, do lože z betonu prostého</t>
  </si>
  <si>
    <t>-1782001471</t>
  </si>
  <si>
    <t>"parkový betonový obrubník" 27,8</t>
  </si>
  <si>
    <t>132</t>
  </si>
  <si>
    <t>59217016</t>
  </si>
  <si>
    <t>obrubník betonový chodníkový 100x8x25 cm</t>
  </si>
  <si>
    <t>654712126</t>
  </si>
  <si>
    <t>"dle výk. výměr" 27,8</t>
  </si>
  <si>
    <t>133</t>
  </si>
  <si>
    <t>919112213</t>
  </si>
  <si>
    <t>Řezání dilatačních spár v živičném krytu vytvoření komůrky pro těsnící zálivku šířky 10 mm, hloubky 25 mm</t>
  </si>
  <si>
    <t>1330549436</t>
  </si>
  <si>
    <t>"dle řezání okraje sil. II/151 - výk. výměr" 58,6</t>
  </si>
  <si>
    <t>134</t>
  </si>
  <si>
    <t>919122111</t>
  </si>
  <si>
    <t>Utěsnění dilatačních spár zálivkou za tepla  v cementobetonovém nebo živičném krytu včetně adhezního nátěru s těsnicím profilem pod zálivkou, pro komůrky šířky 10 mm, hloubky 20 mm</t>
  </si>
  <si>
    <t>-590527540</t>
  </si>
  <si>
    <t>135</t>
  </si>
  <si>
    <t>919551114</t>
  </si>
  <si>
    <t>Zřízení propustku z trub plastových  polyetylenových rýhovaných se spojkami nebo s hrdlem DN 600 mm</t>
  </si>
  <si>
    <t>1299209375</t>
  </si>
  <si>
    <t xml:space="preserve">Poznámka k souboru cen:
1. V cenách nejsou započteny náklady na: a) zhotovení otevřené stavební jámy, zemní konstrukce přesýpaného objektu ze vhodných zemin hutněných po vrstvách 150 až 200 mm na minimum 98 % Proctor Standard, které se oceňují podle katalogu 800-1 Zemní práce, b) podkladní a vyrovnávací vrstvy, které se oceňují souborem cen 451 . . - . . Lože pod potrubí, stoky a drobné objekty nebo souborem cen 452 . . - . . Podkladní konstrukce z betonu, části A01 katalogu 827-1 Vedení trubní, dálková a přípojná – vodovody a kanalizace, c) dodávku trub a spojek, které se oceňují zvlášť ve specifikaci, ztratné lze dohodnout ve směrné výši 1,5 %. Součástí dodávky trub je i jejich úprava podle konkrétních podmínek stavby (seříznutí, zkosení, vytvoření otvorů, apod.). </t>
  </si>
  <si>
    <t>"nový propustek DN600 na hospodářském sjezdu km 0,352 " 10,3</t>
  </si>
  <si>
    <t>136</t>
  </si>
  <si>
    <t>56241113</t>
  </si>
  <si>
    <t>trouba HDPE flexibilní 8 kPA d = 600 mm</t>
  </si>
  <si>
    <t>1658110854</t>
  </si>
  <si>
    <t>Poznámka k položce:
trouby s hladkou vnitřní a spirálovitě rýhovanou vnější stěnou</t>
  </si>
  <si>
    <t>"nový propustek HS DN600" 10,30</t>
  </si>
  <si>
    <t>"přičte se ztratné 1,5%" 10,30*0,015</t>
  </si>
  <si>
    <t>137</t>
  </si>
  <si>
    <t>919735112</t>
  </si>
  <si>
    <t>Řezání stávajícího živičného krytu nebo podkladu  hloubky přes 50 do 100 mm</t>
  </si>
  <si>
    <t>149215262</t>
  </si>
  <si>
    <t>138</t>
  </si>
  <si>
    <t>935112111</t>
  </si>
  <si>
    <t>Osazení betonového příkopového žlabu s vyplněním a zatřením spár cementovou maltou s ložem tl. 100 mm z betonu prostého z betonových příkopových tvárnic šířky do 500 mm</t>
  </si>
  <si>
    <t>1466845719</t>
  </si>
  <si>
    <t xml:space="preserve">Poznámka k souboru cen:
1. V cenách jsou započteny i náklady na dodání hmot pro lože a pro vyplnění spár. 2. V cenách nejsou započteny náklady na dodání příkopových tvárnic nebo betonových desek, které se oceňují ve specifikaci. 3. Množství měrných jednotek se určuje: a) pro příkopy z betonových tvárnic (žlabu) v m délky jejich podélné osy, b) pro příkopy z betonových desek v m2 rozvinuté lícní plochy dlažby (žlabu), c) pro lože z kameniva nebo z betonu prostého v cenách -1911 a -2911 v m2 rozvinuté lícní plochy dlažby (žlabu). 4. Šířkou žlabu příkopových tvárnic se rozumí největší světlá šířka tvárnice. </t>
  </si>
  <si>
    <t>"odvodňovací rigol, příkopové tvárnice" 128,9</t>
  </si>
  <si>
    <t>139</t>
  </si>
  <si>
    <t>59227024</t>
  </si>
  <si>
    <t>žlabovka betonová příkopová 500x880x80mm</t>
  </si>
  <si>
    <t>-752402637</t>
  </si>
  <si>
    <t>140</t>
  </si>
  <si>
    <t>938902111</t>
  </si>
  <si>
    <t>Profilace a čištění příkopů komunikací příkopovým rypadlem s odstraněním travnatého porostu nebo nánosu, s úpravou dna a svahů do předepsaného profilu a s naložením na dopravní prostředek nebo s přemístěním na hromady na vzdálenost do 20 m nezpevněných nebo zpevněných objemu nánosu do 0,15 m3/m</t>
  </si>
  <si>
    <t>1933085472</t>
  </si>
  <si>
    <t xml:space="preserve">Poznámka k souboru cen:
1. Ceny nelze použít pro čištění příkopů zakrytých; toto čištění se oceňuje individuálně. 2. Pro volbu ceny se objem nánosu na 1 m délky příkopu určí jako podíl celkového množství nánosu všech příkopů objektu a jejich celkové délky. 3. V cenách nejsou započteny náklady na vodorovnou dopravu odstraněného materiálu, která se oceňuje cenami souboru cen 997 22-15 Vodorovná doprava suti. </t>
  </si>
  <si>
    <t>"příkop podél sil. II/151 v návaznosti na HS km 0,352 v délce dle výk.výměr" 20,0</t>
  </si>
  <si>
    <t>141</t>
  </si>
  <si>
    <t>966006132</t>
  </si>
  <si>
    <t>Odstranění dopravních nebo orientačních značek se sloupkem  s uložením hmot na vzdálenost do 20 m nebo s naložením na dopravní prostředek, se zásypem jam a jeho zhutněním s betonovou patkou</t>
  </si>
  <si>
    <t>1800286574</t>
  </si>
  <si>
    <t>"odstranění poutače (billboardu)" 3</t>
  </si>
  <si>
    <t>997</t>
  </si>
  <si>
    <t>Přesun sutě</t>
  </si>
  <si>
    <t>142</t>
  </si>
  <si>
    <t>997221551</t>
  </si>
  <si>
    <t>Vodorovná doprava suti  bez naložení, ale se složením a s hrubým urovnáním ze sypkých materiálů, na vzdálenost do 1 km</t>
  </si>
  <si>
    <t>-493985289</t>
  </si>
  <si>
    <t>"zemina z čištění příkopů"1,94</t>
  </si>
  <si>
    <t>"kamenivo z podkladu vozovky, chodníku" 1,732</t>
  </si>
  <si>
    <t>143</t>
  </si>
  <si>
    <t>997221559</t>
  </si>
  <si>
    <t>Vodorovná doprava suti  bez naložení, ale se složením a s hrubým urovnáním Příplatek k ceně za každý další i započatý 1 km přes 1 km</t>
  </si>
  <si>
    <t>-400138060</t>
  </si>
  <si>
    <t>na skládku odpadu 5 km</t>
  </si>
  <si>
    <t>"zemina z čištění příkopů"1,94*(5-1)</t>
  </si>
  <si>
    <t>"kamenivo z podkladu vozovky, chodníku" 1,732*(5-1)</t>
  </si>
  <si>
    <t>144</t>
  </si>
  <si>
    <t>997221561</t>
  </si>
  <si>
    <t>Vodorovná doprava suti  bez naložení, ale se složením a s hrubým urovnáním z kusových materiálů, na vzdálenost do 1 km</t>
  </si>
  <si>
    <t>1410411137</t>
  </si>
  <si>
    <t>"rozebraná dlažba ZD" 2,501</t>
  </si>
  <si>
    <t>"rozbraný asfaltový kryt (kusy) vozovky, chodníku" 12,694</t>
  </si>
  <si>
    <t>145</t>
  </si>
  <si>
    <t>997221569</t>
  </si>
  <si>
    <t>667293196</t>
  </si>
  <si>
    <t>"rozebraná dlažba ZD" 2,501*(5-1)</t>
  </si>
  <si>
    <t>"rozbraný asfaltový kryt (kusy) vozovky, chodníku" 12,694*(5-1)</t>
  </si>
  <si>
    <t>146</t>
  </si>
  <si>
    <t>997221571</t>
  </si>
  <si>
    <t>Vodorovná doprava vybouraných hmot  bez naložení, ale se složením a s hrubým urovnáním na vzdálenost do 1 km</t>
  </si>
  <si>
    <t>-1101979394</t>
  </si>
  <si>
    <t>"odstraněné bilbordy"0,246</t>
  </si>
  <si>
    <t>"vytrhané betonové obrubníky" 1,189+0,192</t>
  </si>
  <si>
    <t>147</t>
  </si>
  <si>
    <t>997221579</t>
  </si>
  <si>
    <t>Vodorovná doprava vybouraných hmot  bez naložení, ale se složením a s hrubým urovnáním na vzdálenost Příplatek k ceně za každý další i započatý 1 km přes 1 km</t>
  </si>
  <si>
    <t>759872626</t>
  </si>
  <si>
    <t>"vytrhané betonové obrubníky" (1,189+0,192)*(5-1)</t>
  </si>
  <si>
    <t>148</t>
  </si>
  <si>
    <t>997221815</t>
  </si>
  <si>
    <t>Poplatek za uložení stavebního odpadu na skládce (skládkovné) z prostého betonu zatříděného do Katalogu odpadů pod kódem 170 101</t>
  </si>
  <si>
    <t>1043253669</t>
  </si>
  <si>
    <t>149</t>
  </si>
  <si>
    <t>997221845</t>
  </si>
  <si>
    <t>Poplatek za uložení stavebního odpadu na skládce (skládkovné) asfaltového bez obsahu dehtu zatříděného do Katalogu odpadů pod kódem 170 302</t>
  </si>
  <si>
    <t>-275247371</t>
  </si>
  <si>
    <t>150</t>
  </si>
  <si>
    <t>997221855</t>
  </si>
  <si>
    <t>-682544153</t>
  </si>
  <si>
    <t>998</t>
  </si>
  <si>
    <t>Přesun hmot</t>
  </si>
  <si>
    <t>151</t>
  </si>
  <si>
    <t>998225111</t>
  </si>
  <si>
    <t>Přesun hmot pro komunikace s krytem z kameniva, monolitickým betonovým nebo živičným  dopravní vzdálenost do 200 m jakékoliv délky objektu</t>
  </si>
  <si>
    <t>-1616894297</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</si>
  <si>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</si>
  <si>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</si>
  <si>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</si>
  <si>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</si>
  <si>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</si>
  <si>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</si>
  <si>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</si>
  <si>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</si>
  <si>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</si>
  <si>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</si>
  <si>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</si>
  <si>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</si>
  <si>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</si>
  <si>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</si>
  <si>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</si>
  <si>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</si>
  <si>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</si>
  <si>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Soupis</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</si>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</sst>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1">
    <font>
      <sz val="8"/>
      <name val="Trebuchet MS"/>
      <family val="2"/>
    </font>
    <font>
      <sz val="10"/>
      <name val="Arial"/>
      <family val="2"/>
    </font>
    <font>
      <sz val="8"/>
      <color rgb="FF969696"/>
      <name val="Trebuchet MS"/>
      <family val="2"/>
    </font>
    <font>
      <sz val="9"/>
      <name val="Trebuchet MS"/>
      <family val="2"/>
    </font>
    <font>
      <b/>
      <sz val="12"/>
      <name val="Trebuchet MS"/>
      <family val="2"/>
    </font>
    <font>
      <sz val="11"/>
      <name val="Trebuchet MS"/>
      <family val="2"/>
    </font>
    <font>
      <sz val="12"/>
      <color rgb="FF003366"/>
      <name val="Trebuchet MS"/>
      <family val="2"/>
    </font>
    <font>
      <sz val="8"/>
      <color rgb="FF003366"/>
      <name val="Trebuchet MS"/>
      <family val="2"/>
    </font>
    <font>
      <sz val="8"/>
      <color rgb="FF505050"/>
      <name val="Trebuchet MS"/>
      <family val="2"/>
    </font>
    <font>
      <sz val="8"/>
      <color rgb="FF800080"/>
      <name val="Trebuchet MS"/>
      <family val="2"/>
    </font>
    <font>
      <sz val="10"/>
      <color rgb="FF003366"/>
      <name val="Trebuchet MS"/>
      <family val="2"/>
    </font>
    <font>
      <sz val="8"/>
      <color rgb="FFFF0000"/>
      <name val="Trebuchet MS"/>
      <family val="2"/>
    </font>
    <font>
      <sz val="8"/>
      <color rgb="FF0000A8"/>
      <name val="Trebuchet MS"/>
      <family val="2"/>
    </font>
    <font>
      <sz val="8"/>
      <color rgb="FFFAE682"/>
      <name val="Trebuchet MS"/>
      <family val="2"/>
    </font>
    <font>
      <sz val="10"/>
      <name val="Trebuchet MS"/>
      <family val="2"/>
    </font>
    <font>
      <sz val="10"/>
      <color rgb="FF960000"/>
      <name val="Trebuchet MS"/>
      <family val="2"/>
    </font>
    <font>
      <u val="single"/>
      <sz val="10"/>
      <color theme="10"/>
      <name val="Trebuchet MS"/>
      <family val="2"/>
    </font>
    <font>
      <b/>
      <sz val="16"/>
      <name val="Trebuchet MS"/>
      <family val="2"/>
    </font>
    <font>
      <sz val="8"/>
      <color rgb="FF3366FF"/>
      <name val="Trebuchet MS"/>
      <family val="2"/>
    </font>
    <font>
      <b/>
      <sz val="12"/>
      <color rgb="FF969696"/>
      <name val="Trebuchet MS"/>
      <family val="2"/>
    </font>
    <font>
      <sz val="9"/>
      <color rgb="FF969696"/>
      <name val="Trebuchet MS"/>
      <family val="2"/>
    </font>
    <font>
      <b/>
      <sz val="8"/>
      <color rgb="FF969696"/>
      <name val="Trebuchet MS"/>
      <family val="2"/>
    </font>
    <font>
      <b/>
      <sz val="10"/>
      <name val="Trebuchet MS"/>
      <family val="2"/>
    </font>
    <font>
      <b/>
      <sz val="9"/>
      <name val="Trebuchet MS"/>
      <family val="2"/>
    </font>
    <font>
      <sz val="12"/>
      <color rgb="FF969696"/>
      <name val="Trebuchet MS"/>
      <family val="2"/>
    </font>
    <font>
      <b/>
      <sz val="12"/>
      <color rgb="FF960000"/>
      <name val="Trebuchet MS"/>
      <family val="2"/>
    </font>
    <font>
      <sz val="12"/>
      <name val="Trebuchet MS"/>
      <family val="2"/>
    </font>
    <font>
      <sz val="18"/>
      <color theme="10"/>
      <name val="Wingdings 2"/>
      <family val="2"/>
    </font>
    <font>
      <b/>
      <sz val="11"/>
      <color rgb="FF003366"/>
      <name val="Trebuchet MS"/>
      <family val="2"/>
    </font>
    <font>
      <sz val="11"/>
      <color rgb="FF003366"/>
      <name val="Trebuchet MS"/>
      <family val="2"/>
    </font>
    <font>
      <b/>
      <sz val="11"/>
      <name val="Trebuchet MS"/>
      <family val="2"/>
    </font>
    <font>
      <sz val="11"/>
      <color rgb="FF969696"/>
      <name val="Trebuchet MS"/>
      <family val="2"/>
    </font>
    <font>
      <sz val="10"/>
      <color theme="10"/>
      <name val="Trebuchet MS"/>
      <family val="2"/>
    </font>
    <font>
      <b/>
      <sz val="12"/>
      <color rgb="FF800000"/>
      <name val="Trebuchet MS"/>
      <family val="2"/>
    </font>
    <font>
      <sz val="8"/>
      <color rgb="FF960000"/>
      <name val="Trebuchet MS"/>
      <family val="2"/>
    </font>
    <font>
      <b/>
      <sz val="8"/>
      <name val="Trebuchet MS"/>
      <family val="2"/>
    </font>
    <font>
      <sz val="7"/>
      <color rgb="FF969696"/>
      <name val="Trebuchet MS"/>
      <family val="2"/>
    </font>
    <font>
      <i/>
      <sz val="7"/>
      <color rgb="FF969696"/>
      <name val="Trebuchet MS"/>
      <family val="2"/>
    </font>
    <font>
      <i/>
      <sz val="8"/>
      <color rgb="FF0000FF"/>
      <name val="Trebuchet MS"/>
      <family val="2"/>
    </font>
    <font>
      <u val="single"/>
      <sz val="11"/>
      <color theme="10"/>
      <name val="Calibri"/>
      <family val="2"/>
      <scheme val="minor"/>
    </font>
    <font>
      <i/>
      <sz val="9"/>
      <name val="Trebuchet MS"/>
      <family val="2"/>
    </font>
  </fonts>
  <fills count="6">
    <fill>
      <patternFill/>
    </fill>
    <fill>
      <patternFill patternType="gray125"/>
    </fill>
    <fill>
      <patternFill patternType="solid">
        <fgColor rgb="FFFAE682"/>
        <bgColor indexed="64"/>
      </patternFill>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6">
    <border>
      <left/>
      <right/>
      <top/>
      <bottom/>
      <diagonal/>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thin">
        <color rgb="FF000000"/>
      </right>
      <top style="hair">
        <color rgb="FF969696"/>
      </top>
      <bottom/>
    </border>
    <border>
      <left/>
      <right style="thin">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9" fillId="0" borderId="0" applyNumberFormat="0" applyFill="0" applyBorder="0" applyAlignment="0" applyProtection="0"/>
  </cellStyleXfs>
  <cellXfs count="400">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Font="1" applyAlignment="1">
      <alignment vertical="center" wrapText="1"/>
    </xf>
    <xf numFmtId="0" fontId="6" fillId="0" borderId="0" xfId="0" applyFont="1" applyAlignment="1">
      <alignment vertical="center"/>
    </xf>
    <xf numFmtId="0" fontId="0" fillId="0" borderId="0" xfId="0" applyFont="1" applyAlignment="1">
      <alignment horizontal="center" vertical="center" wrapText="1"/>
    </xf>
    <xf numFmtId="0" fontId="7" fillId="0" borderId="0" xfId="0" applyFont="1" applyAlignment="1">
      <alignment/>
    </xf>
    <xf numFmtId="0" fontId="8" fillId="0" borderId="0" xfId="0" applyFont="1" applyAlignment="1">
      <alignment vertical="center"/>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0" fillId="0" borderId="0" xfId="0" applyAlignment="1" applyProtection="1">
      <alignment horizontal="center" vertical="center"/>
      <protection locked="0"/>
    </xf>
    <xf numFmtId="0" fontId="13" fillId="2" borderId="0" xfId="0" applyFont="1" applyFill="1" applyAlignment="1" applyProtection="1">
      <alignment horizontal="left" vertical="center"/>
      <protection/>
    </xf>
    <xf numFmtId="0" fontId="14" fillId="2" borderId="0" xfId="0" applyFont="1" applyFill="1" applyAlignment="1" applyProtection="1">
      <alignment vertical="center"/>
      <protection/>
    </xf>
    <xf numFmtId="0" fontId="15" fillId="2" borderId="0" xfId="0" applyFont="1" applyFill="1" applyAlignment="1" applyProtection="1">
      <alignment horizontal="left" vertical="center"/>
      <protection/>
    </xf>
    <xf numFmtId="0" fontId="16" fillId="2" borderId="0" xfId="20" applyFont="1" applyFill="1" applyAlignment="1" applyProtection="1">
      <alignment vertical="center"/>
      <protection/>
    </xf>
    <xf numFmtId="0" fontId="39" fillId="2" borderId="0" xfId="20" applyFill="1"/>
    <xf numFmtId="0" fontId="0" fillId="2" borderId="0" xfId="0" applyFill="1"/>
    <xf numFmtId="0" fontId="13" fillId="2" borderId="0" xfId="0" applyFont="1" applyFill="1" applyAlignment="1">
      <alignment horizontal="left" vertical="center"/>
    </xf>
    <xf numFmtId="0" fontId="13"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applyProtection="1">
      <protection/>
    </xf>
    <xf numFmtId="0" fontId="0" fillId="0" borderId="4" xfId="0" applyBorder="1" applyProtection="1">
      <protection/>
    </xf>
    <xf numFmtId="0" fontId="0" fillId="0" borderId="0" xfId="0" applyBorder="1" applyProtection="1">
      <protection/>
    </xf>
    <xf numFmtId="0" fontId="17" fillId="0" borderId="0" xfId="0" applyFont="1" applyBorder="1" applyAlignment="1" applyProtection="1">
      <alignment horizontal="left" vertical="center"/>
      <protection/>
    </xf>
    <xf numFmtId="0" fontId="0" fillId="0" borderId="5" xfId="0" applyBorder="1" applyProtection="1">
      <protection/>
    </xf>
    <xf numFmtId="0" fontId="18" fillId="0" borderId="0" xfId="0" applyFont="1" applyAlignment="1">
      <alignment horizontal="left" vertical="center"/>
    </xf>
    <xf numFmtId="0" fontId="19" fillId="0" borderId="0" xfId="0" applyFont="1" applyAlignment="1">
      <alignment horizontal="left" vertical="center"/>
    </xf>
    <xf numFmtId="0" fontId="20" fillId="0" borderId="0" xfId="0" applyFont="1" applyBorder="1" applyAlignment="1" applyProtection="1">
      <alignment horizontal="left" vertical="top"/>
      <protection/>
    </xf>
    <xf numFmtId="0" fontId="3" fillId="0" borderId="0" xfId="0" applyFont="1" applyBorder="1" applyAlignment="1" applyProtection="1">
      <alignment horizontal="left" vertical="center"/>
      <protection/>
    </xf>
    <xf numFmtId="0" fontId="4" fillId="0" borderId="0" xfId="0" applyFont="1" applyBorder="1" applyAlignment="1" applyProtection="1">
      <alignment horizontal="left" vertical="top"/>
      <protection/>
    </xf>
    <xf numFmtId="0" fontId="20" fillId="0" borderId="0" xfId="0" applyFont="1" applyBorder="1" applyAlignment="1" applyProtection="1">
      <alignment horizontal="left" vertical="center"/>
      <protection/>
    </xf>
    <xf numFmtId="0" fontId="3" fillId="3" borderId="0" xfId="0" applyFont="1" applyFill="1" applyBorder="1" applyAlignment="1" applyProtection="1">
      <alignment horizontal="left" vertical="center"/>
      <protection locked="0"/>
    </xf>
    <xf numFmtId="49" fontId="3" fillId="3" borderId="0" xfId="0" applyNumberFormat="1" applyFont="1" applyFill="1" applyBorder="1" applyAlignment="1" applyProtection="1">
      <alignment horizontal="left" vertical="center"/>
      <protection locked="0"/>
    </xf>
    <xf numFmtId="0" fontId="0" fillId="0" borderId="6" xfId="0" applyBorder="1" applyProtection="1">
      <protection/>
    </xf>
    <xf numFmtId="0" fontId="0" fillId="0" borderId="4" xfId="0" applyFont="1" applyBorder="1" applyAlignment="1" applyProtection="1">
      <alignment vertical="center"/>
      <protection/>
    </xf>
    <xf numFmtId="0" fontId="0" fillId="0" borderId="0" xfId="0" applyFont="1" applyBorder="1" applyAlignment="1" applyProtection="1">
      <alignment vertical="center"/>
      <protection/>
    </xf>
    <xf numFmtId="0" fontId="22" fillId="0" borderId="7" xfId="0" applyFont="1" applyBorder="1" applyAlignment="1" applyProtection="1">
      <alignment horizontal="left" vertical="center"/>
      <protection/>
    </xf>
    <xf numFmtId="0" fontId="0" fillId="0" borderId="7" xfId="0"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Border="1" applyAlignment="1" applyProtection="1">
      <alignment horizontal="right" vertical="center"/>
      <protection/>
    </xf>
    <xf numFmtId="0" fontId="2" fillId="0" borderId="4"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horizontal="left" vertical="center"/>
      <protection/>
    </xf>
    <xf numFmtId="0" fontId="2" fillId="0" borderId="5" xfId="0" applyFont="1" applyBorder="1" applyAlignment="1" applyProtection="1">
      <alignment vertical="center"/>
      <protection/>
    </xf>
    <xf numFmtId="0" fontId="0" fillId="4" borderId="0" xfId="0" applyFont="1" applyFill="1" applyBorder="1" applyAlignment="1" applyProtection="1">
      <alignment vertical="center"/>
      <protection/>
    </xf>
    <xf numFmtId="0" fontId="4" fillId="4" borderId="8"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0" fontId="4" fillId="4" borderId="9" xfId="0" applyFont="1" applyFill="1" applyBorder="1" applyAlignment="1" applyProtection="1">
      <alignment horizontal="center" vertical="center"/>
      <protection/>
    </xf>
    <xf numFmtId="0" fontId="0" fillId="4" borderId="5" xfId="0" applyFont="1" applyFill="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0" fillId="0" borderId="4" xfId="0" applyFont="1" applyBorder="1" applyAlignment="1">
      <alignment vertical="center"/>
    </xf>
    <xf numFmtId="0" fontId="17" fillId="0" borderId="0" xfId="0" applyFont="1" applyAlignment="1" applyProtection="1">
      <alignment horizontal="left" vertical="center"/>
      <protection/>
    </xf>
    <xf numFmtId="0" fontId="0" fillId="0" borderId="0" xfId="0" applyFont="1" applyAlignment="1" applyProtection="1">
      <alignment vertical="center"/>
      <protection/>
    </xf>
    <xf numFmtId="0" fontId="3" fillId="0" borderId="4" xfId="0" applyFont="1" applyBorder="1" applyAlignment="1" applyProtection="1">
      <alignment vertical="center"/>
      <protection/>
    </xf>
    <xf numFmtId="0" fontId="20" fillId="0" borderId="0" xfId="0" applyFont="1" applyAlignment="1" applyProtection="1">
      <alignment horizontal="left" vertical="center"/>
      <protection/>
    </xf>
    <xf numFmtId="0" fontId="3" fillId="0" borderId="0" xfId="0" applyFont="1" applyAlignment="1" applyProtection="1">
      <alignment vertical="center"/>
      <protection/>
    </xf>
    <xf numFmtId="0" fontId="3" fillId="0" borderId="4" xfId="0" applyFont="1" applyBorder="1" applyAlignment="1">
      <alignment vertical="center"/>
    </xf>
    <xf numFmtId="0" fontId="4" fillId="0" borderId="4"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4" xfId="0" applyFont="1" applyBorder="1" applyAlignment="1">
      <alignment vertical="center"/>
    </xf>
    <xf numFmtId="0" fontId="23"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0" fillId="0" borderId="13" xfId="0" applyFont="1" applyBorder="1" applyAlignment="1">
      <alignment vertical="center"/>
    </xf>
    <xf numFmtId="0" fontId="0" fillId="0" borderId="14" xfId="0" applyFont="1" applyBorder="1" applyAlignment="1">
      <alignment vertical="center"/>
    </xf>
    <xf numFmtId="0" fontId="0" fillId="0" borderId="0" xfId="0" applyFont="1" applyBorder="1" applyAlignment="1">
      <alignment vertical="center"/>
    </xf>
    <xf numFmtId="0" fontId="0" fillId="0" borderId="15" xfId="0" applyFont="1" applyBorder="1" applyAlignment="1">
      <alignment vertical="center"/>
    </xf>
    <xf numFmtId="0" fontId="0" fillId="0" borderId="15" xfId="0" applyFont="1" applyBorder="1" applyAlignment="1" applyProtection="1">
      <alignment vertical="center"/>
      <protection/>
    </xf>
    <xf numFmtId="0" fontId="0" fillId="5" borderId="9" xfId="0" applyFont="1" applyFill="1" applyBorder="1" applyAlignment="1" applyProtection="1">
      <alignment vertical="center"/>
      <protection/>
    </xf>
    <xf numFmtId="0" fontId="3" fillId="5" borderId="16" xfId="0" applyFont="1" applyFill="1" applyBorder="1" applyAlignment="1" applyProtection="1">
      <alignment horizontal="center" vertical="center"/>
      <protection/>
    </xf>
    <xf numFmtId="0" fontId="20" fillId="0" borderId="17" xfId="0" applyFont="1" applyBorder="1" applyAlignment="1" applyProtection="1">
      <alignment horizontal="center" vertical="center" wrapText="1"/>
      <protection/>
    </xf>
    <xf numFmtId="0" fontId="20" fillId="0" borderId="18" xfId="0" applyFont="1" applyBorder="1" applyAlignment="1" applyProtection="1">
      <alignment horizontal="center" vertical="center" wrapText="1"/>
      <protection/>
    </xf>
    <xf numFmtId="0" fontId="20" fillId="0" borderId="19" xfId="0" applyFont="1" applyBorder="1" applyAlignment="1" applyProtection="1">
      <alignment horizontal="center" vertical="center" wrapText="1"/>
      <protection/>
    </xf>
    <xf numFmtId="0" fontId="0" fillId="0" borderId="20" xfId="0" applyFont="1" applyBorder="1" applyAlignment="1" applyProtection="1">
      <alignment vertical="center"/>
      <protection/>
    </xf>
    <xf numFmtId="0" fontId="0" fillId="0" borderId="13" xfId="0" applyFont="1" applyBorder="1" applyAlignment="1" applyProtection="1">
      <alignment vertical="center"/>
      <protection/>
    </xf>
    <xf numFmtId="0" fontId="0" fillId="0" borderId="14" xfId="0" applyFont="1" applyBorder="1" applyAlignment="1" applyProtection="1">
      <alignment vertical="center"/>
      <protection/>
    </xf>
    <xf numFmtId="0" fontId="25" fillId="0" borderId="0" xfId="0" applyFont="1" applyAlignment="1" applyProtection="1">
      <alignment horizontal="left" vertical="center"/>
      <protection/>
    </xf>
    <xf numFmtId="0" fontId="25" fillId="0" borderId="0" xfId="0" applyFont="1" applyAlignment="1" applyProtection="1">
      <alignment vertical="center"/>
      <protection/>
    </xf>
    <xf numFmtId="0" fontId="4" fillId="0" borderId="0" xfId="0" applyFont="1" applyAlignment="1" applyProtection="1">
      <alignment horizontal="center" vertical="center"/>
      <protection/>
    </xf>
    <xf numFmtId="4" fontId="24" fillId="0" borderId="21" xfId="0" applyNumberFormat="1" applyFont="1" applyBorder="1" applyAlignment="1" applyProtection="1">
      <alignment vertical="center"/>
      <protection/>
    </xf>
    <xf numFmtId="4" fontId="24" fillId="0" borderId="0" xfId="0" applyNumberFormat="1" applyFont="1" applyBorder="1" applyAlignment="1" applyProtection="1">
      <alignment vertical="center"/>
      <protection/>
    </xf>
    <xf numFmtId="166" fontId="24" fillId="0" borderId="0" xfId="0" applyNumberFormat="1" applyFont="1" applyBorder="1" applyAlignment="1" applyProtection="1">
      <alignment vertical="center"/>
      <protection/>
    </xf>
    <xf numFmtId="4" fontId="24" fillId="0" borderId="15" xfId="0" applyNumberFormat="1" applyFont="1" applyBorder="1" applyAlignment="1" applyProtection="1">
      <alignment vertical="center"/>
      <protection/>
    </xf>
    <xf numFmtId="0" fontId="4" fillId="0" borderId="0" xfId="0" applyFont="1" applyAlignment="1">
      <alignment horizontal="left" vertical="center"/>
    </xf>
    <xf numFmtId="0" fontId="26" fillId="0" borderId="0" xfId="0" applyFont="1" applyAlignment="1">
      <alignment horizontal="left" vertical="center"/>
    </xf>
    <xf numFmtId="0" fontId="27" fillId="0" borderId="0" xfId="20" applyFont="1" applyAlignment="1">
      <alignment horizontal="center" vertical="center"/>
    </xf>
    <xf numFmtId="0" fontId="5" fillId="0" borderId="4" xfId="0" applyFont="1" applyBorder="1" applyAlignment="1" applyProtection="1">
      <alignment vertical="center"/>
      <protection/>
    </xf>
    <xf numFmtId="0" fontId="28" fillId="0" borderId="0" xfId="0" applyFont="1" applyAlignment="1" applyProtection="1">
      <alignment vertical="center"/>
      <protection/>
    </xf>
    <xf numFmtId="0" fontId="29" fillId="0" borderId="0" xfId="0" applyFont="1" applyAlignment="1" applyProtection="1">
      <alignment vertical="center"/>
      <protection/>
    </xf>
    <xf numFmtId="0" fontId="30" fillId="0" borderId="0" xfId="0" applyFont="1" applyAlignment="1" applyProtection="1">
      <alignment horizontal="center" vertical="center"/>
      <protection/>
    </xf>
    <xf numFmtId="0" fontId="5" fillId="0" borderId="4" xfId="0" applyFont="1" applyBorder="1" applyAlignment="1">
      <alignment vertical="center"/>
    </xf>
    <xf numFmtId="4" fontId="31" fillId="0" borderId="21" xfId="0" applyNumberFormat="1" applyFont="1" applyBorder="1" applyAlignment="1" applyProtection="1">
      <alignment vertical="center"/>
      <protection/>
    </xf>
    <xf numFmtId="4" fontId="31" fillId="0" borderId="0" xfId="0" applyNumberFormat="1" applyFont="1" applyBorder="1" applyAlignment="1" applyProtection="1">
      <alignment vertical="center"/>
      <protection/>
    </xf>
    <xf numFmtId="166" fontId="31" fillId="0" borderId="0" xfId="0" applyNumberFormat="1" applyFont="1" applyBorder="1" applyAlignment="1" applyProtection="1">
      <alignment vertical="center"/>
      <protection/>
    </xf>
    <xf numFmtId="4" fontId="31" fillId="0" borderId="15" xfId="0" applyNumberFormat="1" applyFont="1" applyBorder="1" applyAlignment="1" applyProtection="1">
      <alignment vertical="center"/>
      <protection/>
    </xf>
    <xf numFmtId="0" fontId="5" fillId="0" borderId="0" xfId="0" applyFont="1" applyAlignment="1">
      <alignment horizontal="left" vertical="center"/>
    </xf>
    <xf numFmtId="4" fontId="31" fillId="0" borderId="22" xfId="0" applyNumberFormat="1" applyFont="1" applyBorder="1" applyAlignment="1" applyProtection="1">
      <alignment vertical="center"/>
      <protection/>
    </xf>
    <xf numFmtId="4" fontId="31" fillId="0" borderId="23" xfId="0" applyNumberFormat="1" applyFont="1" applyBorder="1" applyAlignment="1" applyProtection="1">
      <alignment vertical="center"/>
      <protection/>
    </xf>
    <xf numFmtId="166" fontId="31" fillId="0" borderId="23" xfId="0" applyNumberFormat="1" applyFont="1" applyBorder="1" applyAlignment="1" applyProtection="1">
      <alignment vertical="center"/>
      <protection/>
    </xf>
    <xf numFmtId="4" fontId="31" fillId="0" borderId="24" xfId="0" applyNumberFormat="1" applyFont="1" applyBorder="1" applyAlignment="1" applyProtection="1">
      <alignment vertical="center"/>
      <protection/>
    </xf>
    <xf numFmtId="0" fontId="0" fillId="0" borderId="0" xfId="0" applyProtection="1">
      <protection locked="0"/>
    </xf>
    <xf numFmtId="0" fontId="14" fillId="2" borderId="0" xfId="0" applyFont="1" applyFill="1" applyAlignment="1">
      <alignment vertical="center"/>
    </xf>
    <xf numFmtId="0" fontId="15" fillId="2" borderId="0" xfId="0" applyFont="1" applyFill="1" applyAlignment="1">
      <alignment horizontal="left" vertical="center"/>
    </xf>
    <xf numFmtId="0" fontId="32" fillId="2" borderId="0" xfId="20" applyFont="1" applyFill="1" applyAlignment="1">
      <alignment vertical="center"/>
    </xf>
    <xf numFmtId="0" fontId="14" fillId="2" borderId="0" xfId="0" applyFont="1" applyFill="1" applyAlignment="1" applyProtection="1">
      <alignment vertical="center"/>
      <protection locked="0"/>
    </xf>
    <xf numFmtId="0" fontId="0" fillId="0" borderId="2" xfId="0" applyBorder="1" applyProtection="1">
      <protection locked="0"/>
    </xf>
    <xf numFmtId="0" fontId="0" fillId="0" borderId="0" xfId="0" applyBorder="1" applyProtection="1">
      <protection locked="0"/>
    </xf>
    <xf numFmtId="0" fontId="0" fillId="0" borderId="0" xfId="0" applyFont="1" applyBorder="1" applyAlignment="1" applyProtection="1">
      <alignment vertical="center"/>
      <protection locked="0"/>
    </xf>
    <xf numFmtId="0" fontId="20" fillId="0" borderId="0" xfId="0" applyFont="1" applyBorder="1" applyAlignment="1" applyProtection="1">
      <alignment horizontal="left" vertical="center"/>
      <protection locked="0"/>
    </xf>
    <xf numFmtId="165" fontId="3" fillId="0" borderId="0" xfId="0" applyNumberFormat="1" applyFont="1" applyBorder="1" applyAlignment="1" applyProtection="1">
      <alignment horizontal="left" vertical="center"/>
      <protection/>
    </xf>
    <xf numFmtId="0" fontId="0" fillId="0" borderId="4" xfId="0" applyFont="1" applyBorder="1" applyAlignment="1" applyProtection="1">
      <alignment vertical="center" wrapText="1"/>
      <protection/>
    </xf>
    <xf numFmtId="0" fontId="0" fillId="0" borderId="0" xfId="0" applyFont="1" applyBorder="1" applyAlignment="1" applyProtection="1">
      <alignment vertical="center" wrapText="1"/>
      <protection/>
    </xf>
    <xf numFmtId="0" fontId="0" fillId="0" borderId="0" xfId="0" applyFont="1" applyBorder="1" applyAlignment="1" applyProtection="1">
      <alignment vertical="center" wrapText="1"/>
      <protection locked="0"/>
    </xf>
    <xf numFmtId="0" fontId="0" fillId="0" borderId="5" xfId="0" applyFont="1" applyBorder="1" applyAlignment="1" applyProtection="1">
      <alignment vertical="center" wrapText="1"/>
      <protection/>
    </xf>
    <xf numFmtId="0" fontId="0" fillId="0" borderId="13" xfId="0" applyFont="1" applyBorder="1" applyAlignment="1" applyProtection="1">
      <alignment vertical="center"/>
      <protection locked="0"/>
    </xf>
    <xf numFmtId="0" fontId="0" fillId="0" borderId="25" xfId="0" applyFont="1" applyBorder="1" applyAlignment="1" applyProtection="1">
      <alignment vertical="center"/>
      <protection/>
    </xf>
    <xf numFmtId="0" fontId="22" fillId="0" borderId="0" xfId="0" applyFont="1" applyBorder="1" applyAlignment="1" applyProtection="1">
      <alignment horizontal="left" vertical="center"/>
      <protection/>
    </xf>
    <xf numFmtId="4" fontId="25" fillId="0" borderId="0" xfId="0" applyNumberFormat="1" applyFont="1" applyBorder="1" applyAlignment="1" applyProtection="1">
      <alignment vertical="center"/>
      <protection/>
    </xf>
    <xf numFmtId="0" fontId="2" fillId="0" borderId="0" xfId="0" applyFont="1" applyBorder="1" applyAlignment="1" applyProtection="1">
      <alignment horizontal="right" vertical="center"/>
      <protection locked="0"/>
    </xf>
    <xf numFmtId="4" fontId="2" fillId="0" borderId="0" xfId="0" applyNumberFormat="1" applyFont="1" applyBorder="1" applyAlignment="1" applyProtection="1">
      <alignment vertical="center"/>
      <protection/>
    </xf>
    <xf numFmtId="164" fontId="2" fillId="0" borderId="0" xfId="0" applyNumberFormat="1" applyFont="1" applyBorder="1" applyAlignment="1" applyProtection="1">
      <alignment horizontal="right" vertical="center"/>
      <protection locked="0"/>
    </xf>
    <xf numFmtId="0" fontId="0" fillId="5" borderId="0" xfId="0" applyFont="1" applyFill="1" applyBorder="1" applyAlignment="1" applyProtection="1">
      <alignment vertical="center"/>
      <protection/>
    </xf>
    <xf numFmtId="0" fontId="4" fillId="5" borderId="8" xfId="0" applyFont="1" applyFill="1" applyBorder="1" applyAlignment="1" applyProtection="1">
      <alignment horizontal="left" vertical="center"/>
      <protection/>
    </xf>
    <xf numFmtId="0" fontId="4" fillId="5" borderId="9" xfId="0" applyFont="1" applyFill="1" applyBorder="1" applyAlignment="1" applyProtection="1">
      <alignment horizontal="right" vertical="center"/>
      <protection/>
    </xf>
    <xf numFmtId="0" fontId="4" fillId="5" borderId="9" xfId="0" applyFont="1" applyFill="1" applyBorder="1" applyAlignment="1" applyProtection="1">
      <alignment horizontal="center" vertical="center"/>
      <protection/>
    </xf>
    <xf numFmtId="0" fontId="0" fillId="5" borderId="9" xfId="0" applyFont="1" applyFill="1" applyBorder="1" applyAlignment="1" applyProtection="1">
      <alignment vertical="center"/>
      <protection locked="0"/>
    </xf>
    <xf numFmtId="4" fontId="4" fillId="5" borderId="9" xfId="0" applyNumberFormat="1" applyFont="1" applyFill="1" applyBorder="1" applyAlignment="1" applyProtection="1">
      <alignment vertical="center"/>
      <protection/>
    </xf>
    <xf numFmtId="0" fontId="0" fillId="5" borderId="26" xfId="0" applyFont="1" applyFill="1" applyBorder="1" applyAlignment="1" applyProtection="1">
      <alignment vertical="center"/>
      <protection/>
    </xf>
    <xf numFmtId="0" fontId="0" fillId="0" borderId="11"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0" fillId="0" borderId="3" xfId="0" applyFont="1" applyBorder="1" applyAlignment="1">
      <alignment vertical="center"/>
    </xf>
    <xf numFmtId="0" fontId="3" fillId="5" borderId="0" xfId="0" applyFont="1" applyFill="1" applyBorder="1" applyAlignment="1" applyProtection="1">
      <alignment horizontal="left" vertical="center"/>
      <protection/>
    </xf>
    <xf numFmtId="0" fontId="0" fillId="5" borderId="0" xfId="0" applyFont="1" applyFill="1" applyBorder="1" applyAlignment="1" applyProtection="1">
      <alignment vertical="center"/>
      <protection locked="0"/>
    </xf>
    <xf numFmtId="0" fontId="3" fillId="5" borderId="0" xfId="0" applyFont="1" applyFill="1" applyBorder="1" applyAlignment="1" applyProtection="1">
      <alignment horizontal="right" vertical="center"/>
      <protection/>
    </xf>
    <xf numFmtId="0" fontId="0" fillId="5" borderId="5" xfId="0" applyFont="1" applyFill="1" applyBorder="1" applyAlignment="1" applyProtection="1">
      <alignment vertical="center"/>
      <protection/>
    </xf>
    <xf numFmtId="0" fontId="33" fillId="0" borderId="0" xfId="0" applyFont="1" applyBorder="1" applyAlignment="1" applyProtection="1">
      <alignment horizontal="left" vertical="center"/>
      <protection/>
    </xf>
    <xf numFmtId="0" fontId="6" fillId="0" borderId="4" xfId="0" applyFont="1" applyBorder="1" applyAlignment="1" applyProtection="1">
      <alignment vertical="center"/>
      <protection/>
    </xf>
    <xf numFmtId="0" fontId="6" fillId="0" borderId="0" xfId="0" applyFont="1" applyBorder="1" applyAlignment="1" applyProtection="1">
      <alignment vertical="center"/>
      <protection/>
    </xf>
    <xf numFmtId="0" fontId="6" fillId="0" borderId="23" xfId="0" applyFont="1" applyBorder="1" applyAlignment="1" applyProtection="1">
      <alignment horizontal="left" vertical="center"/>
      <protection/>
    </xf>
    <xf numFmtId="0" fontId="6" fillId="0" borderId="23" xfId="0" applyFont="1" applyBorder="1" applyAlignment="1" applyProtection="1">
      <alignment vertical="center"/>
      <protection/>
    </xf>
    <xf numFmtId="0" fontId="6" fillId="0" borderId="23" xfId="0" applyFont="1" applyBorder="1" applyAlignment="1" applyProtection="1">
      <alignment vertical="center"/>
      <protection locked="0"/>
    </xf>
    <xf numFmtId="4" fontId="6" fillId="0" borderId="23" xfId="0" applyNumberFormat="1" applyFont="1" applyBorder="1" applyAlignment="1" applyProtection="1">
      <alignment vertical="center"/>
      <protection/>
    </xf>
    <xf numFmtId="0" fontId="6" fillId="0" borderId="5" xfId="0" applyFont="1" applyBorder="1" applyAlignment="1" applyProtection="1">
      <alignment vertical="center"/>
      <protection/>
    </xf>
    <xf numFmtId="0" fontId="0" fillId="0" borderId="0" xfId="0" applyFont="1" applyAlignment="1" applyProtection="1">
      <alignment vertical="center"/>
      <protection locked="0"/>
    </xf>
    <xf numFmtId="0" fontId="3" fillId="0" borderId="0" xfId="0" applyFont="1" applyAlignment="1" applyProtection="1">
      <alignment horizontal="left" vertical="center"/>
      <protection/>
    </xf>
    <xf numFmtId="0" fontId="20" fillId="0" borderId="0" xfId="0" applyFont="1" applyAlignment="1" applyProtection="1">
      <alignment horizontal="left" vertical="center"/>
      <protection locked="0"/>
    </xf>
    <xf numFmtId="0" fontId="0" fillId="0" borderId="4" xfId="0" applyFont="1" applyBorder="1" applyAlignment="1" applyProtection="1">
      <alignment horizontal="center" vertical="center" wrapText="1"/>
      <protection/>
    </xf>
    <xf numFmtId="0" fontId="3" fillId="5" borderId="17" xfId="0" applyFont="1" applyFill="1" applyBorder="1" applyAlignment="1" applyProtection="1">
      <alignment horizontal="center" vertical="center" wrapText="1"/>
      <protection/>
    </xf>
    <xf numFmtId="0" fontId="3" fillId="5" borderId="18" xfId="0" applyFont="1" applyFill="1" applyBorder="1" applyAlignment="1" applyProtection="1">
      <alignment horizontal="center" vertical="center" wrapText="1"/>
      <protection/>
    </xf>
    <xf numFmtId="0" fontId="3" fillId="5" borderId="18" xfId="0" applyFont="1" applyFill="1" applyBorder="1" applyAlignment="1" applyProtection="1">
      <alignment horizontal="center" vertical="center" wrapText="1"/>
      <protection locked="0"/>
    </xf>
    <xf numFmtId="0" fontId="3" fillId="5" borderId="19" xfId="0" applyFont="1" applyFill="1" applyBorder="1" applyAlignment="1" applyProtection="1">
      <alignment horizontal="center" vertical="center" wrapText="1"/>
      <protection/>
    </xf>
    <xf numFmtId="0" fontId="0" fillId="0" borderId="4" xfId="0" applyFont="1" applyBorder="1" applyAlignment="1">
      <alignment horizontal="center" vertical="center" wrapText="1"/>
    </xf>
    <xf numFmtId="4" fontId="25" fillId="0" borderId="0" xfId="0" applyNumberFormat="1" applyFont="1" applyAlignment="1" applyProtection="1">
      <alignment/>
      <protection/>
    </xf>
    <xf numFmtId="166" fontId="34" fillId="0" borderId="13" xfId="0" applyNumberFormat="1" applyFont="1" applyBorder="1" applyAlignment="1" applyProtection="1">
      <alignment/>
      <protection/>
    </xf>
    <xf numFmtId="166" fontId="34" fillId="0" borderId="14" xfId="0" applyNumberFormat="1" applyFont="1" applyBorder="1" applyAlignment="1" applyProtection="1">
      <alignment/>
      <protection/>
    </xf>
    <xf numFmtId="4" fontId="35" fillId="0" borderId="0" xfId="0" applyNumberFormat="1" applyFont="1" applyAlignment="1">
      <alignment vertical="center"/>
    </xf>
    <xf numFmtId="0" fontId="7" fillId="0" borderId="4" xfId="0" applyFont="1" applyBorder="1" applyAlignment="1" applyProtection="1">
      <alignment/>
      <protection/>
    </xf>
    <xf numFmtId="0" fontId="7" fillId="0" borderId="0" xfId="0" applyFont="1" applyAlignment="1" applyProtection="1">
      <alignment/>
      <protection/>
    </xf>
    <xf numFmtId="0" fontId="7" fillId="0" borderId="0" xfId="0" applyFont="1" applyAlignment="1" applyProtection="1">
      <alignment horizontal="left"/>
      <protection/>
    </xf>
    <xf numFmtId="0" fontId="6" fillId="0" borderId="0" xfId="0" applyFont="1" applyAlignment="1" applyProtection="1">
      <alignment horizontal="left"/>
      <protection/>
    </xf>
    <xf numFmtId="0" fontId="7" fillId="0" borderId="0" xfId="0" applyFont="1" applyAlignment="1" applyProtection="1">
      <alignment/>
      <protection locked="0"/>
    </xf>
    <xf numFmtId="4" fontId="6" fillId="0" borderId="0" xfId="0" applyNumberFormat="1" applyFont="1" applyAlignment="1" applyProtection="1">
      <alignment/>
      <protection/>
    </xf>
    <xf numFmtId="0" fontId="7" fillId="0" borderId="4" xfId="0" applyFont="1" applyBorder="1" applyAlignment="1">
      <alignment/>
    </xf>
    <xf numFmtId="0" fontId="7" fillId="0" borderId="21" xfId="0" applyFont="1" applyBorder="1" applyAlignment="1" applyProtection="1">
      <alignment/>
      <protection/>
    </xf>
    <xf numFmtId="0" fontId="7" fillId="0" borderId="0" xfId="0" applyFont="1" applyBorder="1" applyAlignment="1" applyProtection="1">
      <alignment/>
      <protection/>
    </xf>
    <xf numFmtId="166" fontId="7" fillId="0" borderId="0" xfId="0" applyNumberFormat="1" applyFont="1" applyBorder="1" applyAlignment="1" applyProtection="1">
      <alignment/>
      <protection/>
    </xf>
    <xf numFmtId="166" fontId="7" fillId="0" borderId="15" xfId="0" applyNumberFormat="1" applyFont="1" applyBorder="1" applyAlignment="1" applyProtection="1">
      <alignment/>
      <protection/>
    </xf>
    <xf numFmtId="0" fontId="7" fillId="0" borderId="0" xfId="0" applyFont="1" applyAlignment="1">
      <alignment horizontal="left"/>
    </xf>
    <xf numFmtId="0" fontId="7" fillId="0" borderId="0" xfId="0" applyFont="1" applyAlignment="1">
      <alignment horizontal="center"/>
    </xf>
    <xf numFmtId="4" fontId="7" fillId="0" borderId="0" xfId="0" applyNumberFormat="1" applyFont="1" applyAlignment="1">
      <alignment vertical="center"/>
    </xf>
    <xf numFmtId="0" fontId="0" fillId="0" borderId="27" xfId="0" applyFont="1" applyBorder="1" applyAlignment="1" applyProtection="1">
      <alignment horizontal="center" vertical="center"/>
      <protection/>
    </xf>
    <xf numFmtId="49" fontId="0" fillId="0" borderId="27" xfId="0" applyNumberFormat="1" applyFont="1" applyBorder="1" applyAlignment="1" applyProtection="1">
      <alignment horizontal="left" vertical="center" wrapText="1"/>
      <protection/>
    </xf>
    <xf numFmtId="0" fontId="0" fillId="0" borderId="27" xfId="0" applyFont="1" applyBorder="1" applyAlignment="1" applyProtection="1">
      <alignment horizontal="left" vertical="center" wrapText="1"/>
      <protection/>
    </xf>
    <xf numFmtId="0" fontId="0" fillId="0" borderId="27" xfId="0" applyFont="1" applyBorder="1" applyAlignment="1" applyProtection="1">
      <alignment horizontal="center" vertical="center" wrapText="1"/>
      <protection/>
    </xf>
    <xf numFmtId="167" fontId="0" fillId="0" borderId="27" xfId="0" applyNumberFormat="1" applyFont="1" applyBorder="1" applyAlignment="1" applyProtection="1">
      <alignment vertical="center"/>
      <protection/>
    </xf>
    <xf numFmtId="4" fontId="0" fillId="3" borderId="27" xfId="0" applyNumberFormat="1" applyFont="1" applyFill="1" applyBorder="1" applyAlignment="1" applyProtection="1">
      <alignment vertical="center"/>
      <protection locked="0"/>
    </xf>
    <xf numFmtId="4" fontId="0" fillId="0" borderId="27" xfId="0" applyNumberFormat="1" applyFont="1" applyBorder="1" applyAlignment="1" applyProtection="1">
      <alignment vertical="center"/>
      <protection/>
    </xf>
    <xf numFmtId="0" fontId="2" fillId="3" borderId="27" xfId="0" applyFont="1" applyFill="1" applyBorder="1" applyAlignment="1" applyProtection="1">
      <alignment horizontal="left" vertical="center"/>
      <protection locked="0"/>
    </xf>
    <xf numFmtId="0" fontId="2" fillId="0" borderId="0" xfId="0" applyFont="1" applyBorder="1" applyAlignment="1" applyProtection="1">
      <alignment horizontal="center" vertical="center"/>
      <protection/>
    </xf>
    <xf numFmtId="166" fontId="2" fillId="0" borderId="0" xfId="0" applyNumberFormat="1" applyFont="1" applyBorder="1" applyAlignment="1" applyProtection="1">
      <alignment vertical="center"/>
      <protection/>
    </xf>
    <xf numFmtId="166" fontId="2" fillId="0" borderId="15" xfId="0" applyNumberFormat="1" applyFont="1" applyBorder="1" applyAlignment="1" applyProtection="1">
      <alignment vertical="center"/>
      <protection/>
    </xf>
    <xf numFmtId="4" fontId="0" fillId="0" borderId="0" xfId="0" applyNumberFormat="1" applyFont="1" applyAlignment="1">
      <alignment vertical="center"/>
    </xf>
    <xf numFmtId="0" fontId="8" fillId="0" borderId="4" xfId="0" applyFont="1" applyBorder="1" applyAlignment="1" applyProtection="1">
      <alignment vertical="center"/>
      <protection/>
    </xf>
    <xf numFmtId="0" fontId="8" fillId="0" borderId="0" xfId="0" applyFont="1" applyAlignment="1" applyProtection="1">
      <alignment vertical="center"/>
      <protection/>
    </xf>
    <xf numFmtId="0" fontId="36" fillId="0" borderId="0" xfId="0" applyFont="1" applyAlignment="1" applyProtection="1">
      <alignment horizontal="left" vertical="center"/>
      <protection/>
    </xf>
    <xf numFmtId="0" fontId="8" fillId="0" borderId="0" xfId="0" applyFont="1" applyAlignment="1" applyProtection="1">
      <alignment horizontal="left" vertical="center"/>
      <protection/>
    </xf>
    <xf numFmtId="0" fontId="8" fillId="0" borderId="0" xfId="0" applyFont="1" applyAlignment="1" applyProtection="1">
      <alignment horizontal="left" vertical="center" wrapText="1"/>
      <protection/>
    </xf>
    <xf numFmtId="167" fontId="8" fillId="0" borderId="0" xfId="0" applyNumberFormat="1" applyFont="1" applyAlignment="1" applyProtection="1">
      <alignment vertical="center"/>
      <protection/>
    </xf>
    <xf numFmtId="0" fontId="8" fillId="0" borderId="0" xfId="0" applyFont="1" applyAlignment="1" applyProtection="1">
      <alignment vertical="center"/>
      <protection locked="0"/>
    </xf>
    <xf numFmtId="0" fontId="8" fillId="0" borderId="4" xfId="0" applyFont="1" applyBorder="1" applyAlignment="1">
      <alignment vertical="center"/>
    </xf>
    <xf numFmtId="0" fontId="8" fillId="0" borderId="21" xfId="0" applyFont="1" applyBorder="1" applyAlignment="1" applyProtection="1">
      <alignment vertical="center"/>
      <protection/>
    </xf>
    <xf numFmtId="0" fontId="8" fillId="0" borderId="0" xfId="0" applyFont="1" applyBorder="1" applyAlignment="1" applyProtection="1">
      <alignment vertical="center"/>
      <protection/>
    </xf>
    <xf numFmtId="0" fontId="8" fillId="0" borderId="15" xfId="0" applyFont="1" applyBorder="1" applyAlignment="1" applyProtection="1">
      <alignment vertical="center"/>
      <protection/>
    </xf>
    <xf numFmtId="0" fontId="8" fillId="0" borderId="0" xfId="0" applyFont="1" applyAlignment="1">
      <alignment horizontal="left" vertical="center"/>
    </xf>
    <xf numFmtId="0" fontId="9" fillId="0" borderId="4" xfId="0" applyFont="1" applyBorder="1" applyAlignment="1" applyProtection="1">
      <alignment vertical="center"/>
      <protection/>
    </xf>
    <xf numFmtId="0" fontId="9" fillId="0" borderId="0" xfId="0" applyFont="1" applyAlignment="1" applyProtection="1">
      <alignment vertical="center"/>
      <protection/>
    </xf>
    <xf numFmtId="0" fontId="9" fillId="0" borderId="0" xfId="0" applyFont="1" applyAlignment="1" applyProtection="1">
      <alignment horizontal="left" vertical="center"/>
      <protection/>
    </xf>
    <xf numFmtId="0" fontId="9" fillId="0" borderId="0" xfId="0" applyFont="1" applyAlignment="1" applyProtection="1">
      <alignment horizontal="left" vertical="center" wrapText="1"/>
      <protection/>
    </xf>
    <xf numFmtId="0" fontId="9" fillId="0" borderId="0" xfId="0" applyFont="1" applyAlignment="1" applyProtection="1">
      <alignment vertical="center"/>
      <protection locked="0"/>
    </xf>
    <xf numFmtId="0" fontId="9" fillId="0" borderId="4" xfId="0" applyFont="1" applyBorder="1" applyAlignment="1">
      <alignment vertical="center"/>
    </xf>
    <xf numFmtId="0" fontId="9" fillId="0" borderId="21" xfId="0" applyFont="1" applyBorder="1" applyAlignment="1" applyProtection="1">
      <alignment vertical="center"/>
      <protection/>
    </xf>
    <xf numFmtId="0" fontId="9" fillId="0" borderId="0" xfId="0" applyFont="1" applyBorder="1" applyAlignment="1" applyProtection="1">
      <alignment vertical="center"/>
      <protection/>
    </xf>
    <xf numFmtId="0" fontId="9" fillId="0" borderId="15" xfId="0" applyFont="1" applyBorder="1" applyAlignment="1" applyProtection="1">
      <alignment vertical="center"/>
      <protection/>
    </xf>
    <xf numFmtId="0" fontId="9" fillId="0" borderId="0" xfId="0" applyFont="1" applyAlignment="1">
      <alignment horizontal="left" vertical="center"/>
    </xf>
    <xf numFmtId="0" fontId="8" fillId="0" borderId="22" xfId="0" applyFont="1" applyBorder="1" applyAlignment="1" applyProtection="1">
      <alignment vertical="center"/>
      <protection/>
    </xf>
    <xf numFmtId="0" fontId="8" fillId="0" borderId="23" xfId="0" applyFont="1" applyBorder="1" applyAlignment="1" applyProtection="1">
      <alignment vertical="center"/>
      <protection/>
    </xf>
    <xf numFmtId="0" fontId="8" fillId="0" borderId="24" xfId="0" applyFont="1" applyBorder="1" applyAlignment="1" applyProtection="1">
      <alignment vertical="center"/>
      <protection/>
    </xf>
    <xf numFmtId="0" fontId="10" fillId="0" borderId="4"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23" xfId="0" applyFont="1" applyBorder="1" applyAlignment="1" applyProtection="1">
      <alignment horizontal="left" vertical="center"/>
      <protection/>
    </xf>
    <xf numFmtId="0" fontId="10" fillId="0" borderId="23" xfId="0" applyFont="1" applyBorder="1" applyAlignment="1" applyProtection="1">
      <alignment vertical="center"/>
      <protection/>
    </xf>
    <xf numFmtId="0" fontId="10" fillId="0" borderId="23" xfId="0" applyFont="1" applyBorder="1" applyAlignment="1" applyProtection="1">
      <alignment vertical="center"/>
      <protection locked="0"/>
    </xf>
    <xf numFmtId="4" fontId="10" fillId="0" borderId="23" xfId="0" applyNumberFormat="1" applyFont="1" applyBorder="1" applyAlignment="1" applyProtection="1">
      <alignment vertical="center"/>
      <protection/>
    </xf>
    <xf numFmtId="0" fontId="10" fillId="0" borderId="5" xfId="0" applyFont="1" applyBorder="1" applyAlignment="1" applyProtection="1">
      <alignment vertical="center"/>
      <protection/>
    </xf>
    <xf numFmtId="0" fontId="10" fillId="0" borderId="0" xfId="0" applyFont="1" applyAlignment="1" applyProtection="1">
      <alignment horizontal="left"/>
      <protection/>
    </xf>
    <xf numFmtId="4" fontId="10" fillId="0" borderId="0" xfId="0" applyNumberFormat="1" applyFont="1" applyAlignment="1" applyProtection="1">
      <alignment/>
      <protection/>
    </xf>
    <xf numFmtId="0" fontId="37" fillId="0" borderId="0" xfId="0" applyFont="1" applyAlignment="1" applyProtection="1">
      <alignment vertical="center" wrapText="1"/>
      <protection/>
    </xf>
    <xf numFmtId="0" fontId="0" fillId="0" borderId="21" xfId="0" applyFont="1" applyBorder="1" applyAlignment="1" applyProtection="1">
      <alignment vertical="center"/>
      <protection/>
    </xf>
    <xf numFmtId="0" fontId="11" fillId="0" borderId="4"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4" xfId="0" applyFont="1" applyBorder="1" applyAlignment="1">
      <alignment vertical="center"/>
    </xf>
    <xf numFmtId="0" fontId="11" fillId="0" borderId="21"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12" fillId="0" borderId="4"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4" xfId="0" applyFont="1" applyBorder="1" applyAlignment="1">
      <alignment vertical="center"/>
    </xf>
    <xf numFmtId="0" fontId="12" fillId="0" borderId="21"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5" xfId="0" applyFont="1" applyBorder="1" applyAlignment="1" applyProtection="1">
      <alignment vertical="center"/>
      <protection/>
    </xf>
    <xf numFmtId="0" fontId="12" fillId="0" borderId="0" xfId="0" applyFont="1" applyAlignment="1">
      <alignment horizontal="left" vertical="center"/>
    </xf>
    <xf numFmtId="0" fontId="38" fillId="0" borderId="27" xfId="0" applyFont="1" applyBorder="1" applyAlignment="1" applyProtection="1">
      <alignment horizontal="center" vertical="center"/>
      <protection/>
    </xf>
    <xf numFmtId="49" fontId="38" fillId="0" borderId="27" xfId="0" applyNumberFormat="1" applyFont="1" applyBorder="1" applyAlignment="1" applyProtection="1">
      <alignment horizontal="left" vertical="center" wrapText="1"/>
      <protection/>
    </xf>
    <xf numFmtId="0" fontId="38" fillId="0" borderId="27" xfId="0" applyFont="1" applyBorder="1" applyAlignment="1" applyProtection="1">
      <alignment horizontal="left" vertical="center" wrapText="1"/>
      <protection/>
    </xf>
    <xf numFmtId="0" fontId="38" fillId="0" borderId="27" xfId="0" applyFont="1" applyBorder="1" applyAlignment="1" applyProtection="1">
      <alignment horizontal="center" vertical="center" wrapText="1"/>
      <protection/>
    </xf>
    <xf numFmtId="167" fontId="38" fillId="0" borderId="27" xfId="0" applyNumberFormat="1" applyFont="1" applyBorder="1" applyAlignment="1" applyProtection="1">
      <alignment vertical="center"/>
      <protection/>
    </xf>
    <xf numFmtId="4" fontId="38" fillId="3" borderId="27" xfId="0" applyNumberFormat="1" applyFont="1" applyFill="1" applyBorder="1" applyAlignment="1" applyProtection="1">
      <alignment vertical="center"/>
      <protection locked="0"/>
    </xf>
    <xf numFmtId="4" fontId="38" fillId="0" borderId="27" xfId="0" applyNumberFormat="1" applyFont="1" applyBorder="1" applyAlignment="1" applyProtection="1">
      <alignment vertical="center"/>
      <protection/>
    </xf>
    <xf numFmtId="0" fontId="38" fillId="0" borderId="4" xfId="0" applyFont="1" applyBorder="1" applyAlignment="1">
      <alignment vertical="center"/>
    </xf>
    <xf numFmtId="0" fontId="38" fillId="3" borderId="27" xfId="0" applyFont="1" applyFill="1" applyBorder="1" applyAlignment="1" applyProtection="1">
      <alignment horizontal="left" vertical="center"/>
      <protection locked="0"/>
    </xf>
    <xf numFmtId="0" fontId="38" fillId="0" borderId="0" xfId="0" applyFont="1" applyBorder="1" applyAlignment="1" applyProtection="1">
      <alignment horizontal="center" vertical="center"/>
      <protection/>
    </xf>
    <xf numFmtId="0" fontId="2" fillId="0" borderId="23" xfId="0" applyFont="1" applyBorder="1" applyAlignment="1" applyProtection="1">
      <alignment horizontal="center" vertical="center"/>
      <protection/>
    </xf>
    <xf numFmtId="0" fontId="0" fillId="0" borderId="23" xfId="0" applyFont="1" applyBorder="1" applyAlignment="1" applyProtection="1">
      <alignment vertical="center"/>
      <protection/>
    </xf>
    <xf numFmtId="166" fontId="2" fillId="0" borderId="23" xfId="0" applyNumberFormat="1" applyFont="1" applyBorder="1" applyAlignment="1" applyProtection="1">
      <alignment vertical="center"/>
      <protection/>
    </xf>
    <xf numFmtId="166" fontId="2" fillId="0" borderId="24" xfId="0" applyNumberFormat="1" applyFont="1" applyBorder="1" applyAlignment="1" applyProtection="1">
      <alignment vertical="center"/>
      <protection/>
    </xf>
    <xf numFmtId="0" fontId="0" fillId="0" borderId="0" xfId="0" applyAlignment="1" applyProtection="1">
      <alignment vertical="top"/>
      <protection locked="0"/>
    </xf>
    <xf numFmtId="0" fontId="0" fillId="0" borderId="28" xfId="0" applyFont="1" applyBorder="1" applyAlignment="1" applyProtection="1">
      <alignment vertical="center" wrapText="1"/>
      <protection locked="0"/>
    </xf>
    <xf numFmtId="0" fontId="0" fillId="0" borderId="29" xfId="0" applyFont="1" applyBorder="1" applyAlignment="1" applyProtection="1">
      <alignment vertical="center" wrapText="1"/>
      <protection locked="0"/>
    </xf>
    <xf numFmtId="0" fontId="0" fillId="0" borderId="30" xfId="0" applyFont="1" applyBorder="1" applyAlignment="1" applyProtection="1">
      <alignment vertical="center" wrapText="1"/>
      <protection locked="0"/>
    </xf>
    <xf numFmtId="0" fontId="0" fillId="0" borderId="31" xfId="0" applyFont="1" applyBorder="1" applyAlignment="1" applyProtection="1">
      <alignment horizontal="center" vertical="center" wrapText="1"/>
      <protection locked="0"/>
    </xf>
    <xf numFmtId="0" fontId="0" fillId="0" borderId="32" xfId="0" applyFont="1" applyBorder="1" applyAlignment="1" applyProtection="1">
      <alignment horizontal="center" vertical="center" wrapText="1"/>
      <protection locked="0"/>
    </xf>
    <xf numFmtId="0" fontId="0" fillId="0" borderId="31" xfId="0" applyFont="1" applyBorder="1" applyAlignment="1" applyProtection="1">
      <alignment vertical="center" wrapText="1"/>
      <protection locked="0"/>
    </xf>
    <xf numFmtId="0" fontId="0" fillId="0" borderId="32" xfId="0" applyFont="1" applyBorder="1" applyAlignment="1" applyProtection="1">
      <alignment vertical="center" wrapText="1"/>
      <protection locked="0"/>
    </xf>
    <xf numFmtId="0" fontId="30" fillId="0" borderId="0"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31" xfId="0" applyFont="1" applyBorder="1" applyAlignment="1" applyProtection="1">
      <alignment vertical="center" wrapText="1"/>
      <protection locked="0"/>
    </xf>
    <xf numFmtId="0" fontId="3" fillId="0" borderId="0" xfId="0" applyFont="1" applyBorder="1" applyAlignment="1" applyProtection="1">
      <alignment vertical="center" wrapText="1"/>
      <protection locked="0"/>
    </xf>
    <xf numFmtId="0" fontId="3" fillId="0" borderId="0" xfId="0" applyFont="1" applyBorder="1" applyAlignment="1" applyProtection="1">
      <alignment vertical="center"/>
      <protection locked="0"/>
    </xf>
    <xf numFmtId="0" fontId="3" fillId="0" borderId="0" xfId="0" applyFont="1" applyBorder="1" applyAlignment="1" applyProtection="1">
      <alignment horizontal="left" vertical="center"/>
      <protection locked="0"/>
    </xf>
    <xf numFmtId="49" fontId="3" fillId="0" borderId="0" xfId="0" applyNumberFormat="1" applyFont="1" applyBorder="1" applyAlignment="1" applyProtection="1">
      <alignment vertical="center" wrapText="1"/>
      <protection locked="0"/>
    </xf>
    <xf numFmtId="0" fontId="0" fillId="0" borderId="33" xfId="0" applyFont="1" applyBorder="1" applyAlignment="1" applyProtection="1">
      <alignment vertical="center" wrapText="1"/>
      <protection locked="0"/>
    </xf>
    <xf numFmtId="0" fontId="14" fillId="0" borderId="34" xfId="0" applyFont="1" applyBorder="1" applyAlignment="1" applyProtection="1">
      <alignment vertical="center" wrapText="1"/>
      <protection locked="0"/>
    </xf>
    <xf numFmtId="0" fontId="0" fillId="0" borderId="35" xfId="0" applyFont="1" applyBorder="1" applyAlignment="1" applyProtection="1">
      <alignment vertical="center" wrapText="1"/>
      <protection locked="0"/>
    </xf>
    <xf numFmtId="0" fontId="0" fillId="0" borderId="0" xfId="0" applyFont="1" applyBorder="1" applyAlignment="1" applyProtection="1">
      <alignment vertical="top"/>
      <protection locked="0"/>
    </xf>
    <xf numFmtId="0" fontId="0" fillId="0" borderId="0" xfId="0" applyFont="1" applyAlignment="1" applyProtection="1">
      <alignment vertical="top"/>
      <protection locked="0"/>
    </xf>
    <xf numFmtId="0" fontId="0" fillId="0" borderId="28" xfId="0" applyFont="1" applyBorder="1" applyAlignment="1" applyProtection="1">
      <alignment horizontal="left" vertical="center"/>
      <protection locked="0"/>
    </xf>
    <xf numFmtId="0" fontId="0" fillId="0" borderId="29" xfId="0" applyFont="1" applyBorder="1" applyAlignment="1" applyProtection="1">
      <alignment horizontal="left" vertical="center"/>
      <protection locked="0"/>
    </xf>
    <xf numFmtId="0" fontId="0" fillId="0" borderId="30" xfId="0" applyFont="1" applyBorder="1" applyAlignment="1" applyProtection="1">
      <alignment horizontal="left" vertical="center"/>
      <protection locked="0"/>
    </xf>
    <xf numFmtId="0" fontId="0" fillId="0" borderId="31" xfId="0" applyFont="1" applyBorder="1" applyAlignment="1" applyProtection="1">
      <alignment horizontal="left" vertical="center"/>
      <protection locked="0"/>
    </xf>
    <xf numFmtId="0" fontId="0" fillId="0" borderId="32" xfId="0" applyFont="1" applyBorder="1" applyAlignment="1" applyProtection="1">
      <alignment horizontal="left" vertical="center"/>
      <protection locked="0"/>
    </xf>
    <xf numFmtId="0" fontId="30" fillId="0" borderId="0" xfId="0" applyFont="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30" fillId="0" borderId="34" xfId="0" applyFont="1" applyBorder="1" applyAlignment="1" applyProtection="1">
      <alignment horizontal="left" vertical="center"/>
      <protection locked="0"/>
    </xf>
    <xf numFmtId="0" fontId="30" fillId="0" borderId="34" xfId="0" applyFont="1" applyBorder="1" applyAlignment="1" applyProtection="1">
      <alignment horizontal="center" vertical="center"/>
      <protection locked="0"/>
    </xf>
    <xf numFmtId="0" fontId="5" fillId="0" borderId="34" xfId="0" applyFont="1" applyBorder="1" applyAlignment="1" applyProtection="1">
      <alignment horizontal="left" vertical="center"/>
      <protection locked="0"/>
    </xf>
    <xf numFmtId="0" fontId="23" fillId="0" borderId="0" xfId="0" applyFont="1" applyBorder="1" applyAlignment="1" applyProtection="1">
      <alignment horizontal="left" vertical="center"/>
      <protection locked="0"/>
    </xf>
    <xf numFmtId="0" fontId="3" fillId="0" borderId="0" xfId="0" applyFont="1" applyAlignment="1" applyProtection="1">
      <alignment horizontal="left" vertical="center"/>
      <protection locked="0"/>
    </xf>
    <xf numFmtId="0" fontId="3" fillId="0" borderId="0" xfId="0" applyFont="1" applyBorder="1" applyAlignment="1" applyProtection="1">
      <alignment horizontal="center" vertical="center"/>
      <protection locked="0"/>
    </xf>
    <xf numFmtId="0" fontId="3" fillId="0" borderId="31" xfId="0" applyFont="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3" fillId="0" borderId="0" xfId="0" applyFont="1" applyFill="1" applyBorder="1" applyAlignment="1" applyProtection="1">
      <alignment horizontal="center" vertical="center"/>
      <protection locked="0"/>
    </xf>
    <xf numFmtId="0" fontId="0" fillId="0" borderId="33" xfId="0" applyFont="1" applyBorder="1" applyAlignment="1" applyProtection="1">
      <alignment horizontal="left" vertical="center"/>
      <protection locked="0"/>
    </xf>
    <xf numFmtId="0" fontId="14" fillId="0" borderId="34"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14" fillId="0" borderId="0" xfId="0" applyFont="1" applyBorder="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3" fillId="0" borderId="34" xfId="0" applyFont="1" applyBorder="1" applyAlignment="1" applyProtection="1">
      <alignment horizontal="left" vertical="center"/>
      <protection locked="0"/>
    </xf>
    <xf numFmtId="0" fontId="0" fillId="0" borderId="0" xfId="0" applyFont="1" applyBorder="1" applyAlignment="1" applyProtection="1">
      <alignment horizontal="left" vertical="center" wrapText="1"/>
      <protection locked="0"/>
    </xf>
    <xf numFmtId="0" fontId="3" fillId="0" borderId="0" xfId="0" applyFont="1" applyBorder="1" applyAlignment="1" applyProtection="1">
      <alignment horizontal="center" vertical="center" wrapText="1"/>
      <protection locked="0"/>
    </xf>
    <xf numFmtId="0" fontId="0" fillId="0" borderId="28" xfId="0" applyFont="1" applyBorder="1" applyAlignment="1" applyProtection="1">
      <alignment horizontal="left" vertical="center" wrapText="1"/>
      <protection locked="0"/>
    </xf>
    <xf numFmtId="0" fontId="0" fillId="0" borderId="29" xfId="0" applyFont="1" applyBorder="1" applyAlignment="1" applyProtection="1">
      <alignment horizontal="left" vertical="center" wrapText="1"/>
      <protection locked="0"/>
    </xf>
    <xf numFmtId="0" fontId="0" fillId="0" borderId="30"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5" fillId="0" borderId="31" xfId="0" applyFont="1" applyBorder="1" applyAlignment="1" applyProtection="1">
      <alignment horizontal="left" vertical="center" wrapText="1"/>
      <protection locked="0"/>
    </xf>
    <xf numFmtId="0" fontId="5" fillId="0" borderId="32" xfId="0" applyFont="1" applyBorder="1" applyAlignment="1" applyProtection="1">
      <alignment horizontal="left" vertical="center" wrapText="1"/>
      <protection locked="0"/>
    </xf>
    <xf numFmtId="0" fontId="3" fillId="0" borderId="31" xfId="0" applyFont="1" applyBorder="1" applyAlignment="1" applyProtection="1">
      <alignment horizontal="left" vertical="center" wrapText="1"/>
      <protection locked="0"/>
    </xf>
    <xf numFmtId="0" fontId="3" fillId="0" borderId="32" xfId="0" applyFont="1" applyBorder="1" applyAlignment="1" applyProtection="1">
      <alignment horizontal="left" vertical="center" wrapText="1"/>
      <protection locked="0"/>
    </xf>
    <xf numFmtId="0" fontId="3" fillId="0" borderId="32" xfId="0" applyFont="1" applyBorder="1" applyAlignment="1" applyProtection="1">
      <alignment horizontal="left" vertical="center"/>
      <protection locked="0"/>
    </xf>
    <xf numFmtId="0" fontId="3" fillId="0" borderId="33" xfId="0" applyFont="1" applyBorder="1" applyAlignment="1" applyProtection="1">
      <alignment horizontal="left" vertical="center" wrapText="1"/>
      <protection locked="0"/>
    </xf>
    <xf numFmtId="0" fontId="3" fillId="0" borderId="34"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3" fillId="0" borderId="0" xfId="0" applyFont="1" applyBorder="1" applyAlignment="1" applyProtection="1">
      <alignment horizontal="left" vertical="top"/>
      <protection locked="0"/>
    </xf>
    <xf numFmtId="0" fontId="3" fillId="0" borderId="0" xfId="0" applyFont="1" applyBorder="1" applyAlignment="1" applyProtection="1">
      <alignment horizontal="center" vertical="top"/>
      <protection locked="0"/>
    </xf>
    <xf numFmtId="0" fontId="3" fillId="0" borderId="33" xfId="0" applyFont="1" applyBorder="1" applyAlignment="1" applyProtection="1">
      <alignment horizontal="left" vertical="center"/>
      <protection locked="0"/>
    </xf>
    <xf numFmtId="0" fontId="3" fillId="0" borderId="35" xfId="0" applyFont="1" applyBorder="1" applyAlignment="1" applyProtection="1">
      <alignment horizontal="left" vertical="center"/>
      <protection locked="0"/>
    </xf>
    <xf numFmtId="0" fontId="5" fillId="0" borderId="0" xfId="0" applyFont="1" applyAlignment="1" applyProtection="1">
      <alignment vertical="center"/>
      <protection locked="0"/>
    </xf>
    <xf numFmtId="0" fontId="30" fillId="0" borderId="0" xfId="0" applyFont="1" applyBorder="1" applyAlignment="1" applyProtection="1">
      <alignment vertical="center"/>
      <protection locked="0"/>
    </xf>
    <xf numFmtId="0" fontId="5" fillId="0" borderId="34" xfId="0" applyFont="1" applyBorder="1" applyAlignment="1" applyProtection="1">
      <alignment vertical="center"/>
      <protection locked="0"/>
    </xf>
    <xf numFmtId="0" fontId="30" fillId="0" borderId="34" xfId="0" applyFont="1" applyBorder="1" applyAlignment="1" applyProtection="1">
      <alignment vertical="center"/>
      <protection locked="0"/>
    </xf>
    <xf numFmtId="0" fontId="0" fillId="0" borderId="0" xfId="0" applyBorder="1" applyAlignment="1" applyProtection="1">
      <alignment vertical="top"/>
      <protection locked="0"/>
    </xf>
    <xf numFmtId="49" fontId="3" fillId="0" borderId="0" xfId="0" applyNumberFormat="1" applyFont="1" applyBorder="1" applyAlignment="1" applyProtection="1">
      <alignment horizontal="left" vertical="center"/>
      <protection locked="0"/>
    </xf>
    <xf numFmtId="0" fontId="0" fillId="0" borderId="34" xfId="0" applyBorder="1" applyAlignment="1" applyProtection="1">
      <alignment vertical="top"/>
      <protection locked="0"/>
    </xf>
    <xf numFmtId="0" fontId="30" fillId="0" borderId="34" xfId="0" applyFont="1" applyBorder="1" applyAlignment="1" applyProtection="1">
      <alignment horizontal="left"/>
      <protection locked="0"/>
    </xf>
    <xf numFmtId="0" fontId="5" fillId="0" borderId="34" xfId="0" applyFont="1" applyBorder="1" applyAlignment="1" applyProtection="1">
      <alignment/>
      <protection locked="0"/>
    </xf>
    <xf numFmtId="0" fontId="0" fillId="0" borderId="31" xfId="0" applyFont="1" applyBorder="1" applyAlignment="1" applyProtection="1">
      <alignment vertical="top"/>
      <protection locked="0"/>
    </xf>
    <xf numFmtId="0" fontId="0" fillId="0" borderId="32" xfId="0" applyFont="1" applyBorder="1" applyAlignment="1" applyProtection="1">
      <alignment vertical="top"/>
      <protection locked="0"/>
    </xf>
    <xf numFmtId="0" fontId="0"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top"/>
      <protection locked="0"/>
    </xf>
    <xf numFmtId="0" fontId="0" fillId="0" borderId="33" xfId="0" applyFont="1" applyBorder="1" applyAlignment="1" applyProtection="1">
      <alignment vertical="top"/>
      <protection locked="0"/>
    </xf>
    <xf numFmtId="0" fontId="0" fillId="0" borderId="34" xfId="0" applyFont="1" applyBorder="1" applyAlignment="1" applyProtection="1">
      <alignment vertical="top"/>
      <protection locked="0"/>
    </xf>
    <xf numFmtId="0" fontId="0" fillId="0" borderId="35" xfId="0" applyFont="1" applyBorder="1" applyAlignment="1" applyProtection="1">
      <alignment vertical="top"/>
      <protection locked="0"/>
    </xf>
    <xf numFmtId="0" fontId="21" fillId="0" borderId="0" xfId="0" applyFont="1" applyAlignment="1">
      <alignment horizontal="left" vertical="top" wrapText="1"/>
    </xf>
    <xf numFmtId="0" fontId="21" fillId="0" borderId="0" xfId="0" applyFont="1" applyAlignment="1">
      <alignment horizontal="left" vertical="center"/>
    </xf>
    <xf numFmtId="0" fontId="3" fillId="0" borderId="0" xfId="0" applyFont="1" applyBorder="1" applyAlignment="1" applyProtection="1">
      <alignment horizontal="left" vertical="center"/>
      <protection/>
    </xf>
    <xf numFmtId="0" fontId="0" fillId="0" borderId="0" xfId="0" applyBorder="1" applyProtection="1">
      <protection/>
    </xf>
    <xf numFmtId="0" fontId="4" fillId="0" borderId="0" xfId="0" applyFont="1" applyBorder="1" applyAlignment="1" applyProtection="1">
      <alignment horizontal="left" vertical="top" wrapText="1"/>
      <protection/>
    </xf>
    <xf numFmtId="49" fontId="3" fillId="3" borderId="0" xfId="0" applyNumberFormat="1" applyFont="1" applyFill="1" applyBorder="1" applyAlignment="1" applyProtection="1">
      <alignment horizontal="left" vertical="center"/>
      <protection locked="0"/>
    </xf>
    <xf numFmtId="49" fontId="3" fillId="0" borderId="0" xfId="0" applyNumberFormat="1" applyFont="1" applyBorder="1" applyAlignment="1" applyProtection="1">
      <alignment horizontal="left" vertical="center"/>
      <protection/>
    </xf>
    <xf numFmtId="0" fontId="3" fillId="0" borderId="0" xfId="0" applyFont="1" applyBorder="1" applyAlignment="1" applyProtection="1">
      <alignment horizontal="left" vertical="center" wrapText="1"/>
      <protection/>
    </xf>
    <xf numFmtId="4" fontId="22" fillId="0" borderId="7" xfId="0" applyNumberFormat="1" applyFont="1" applyBorder="1" applyAlignment="1" applyProtection="1">
      <alignment vertical="center"/>
      <protection/>
    </xf>
    <xf numFmtId="0" fontId="0" fillId="0" borderId="7" xfId="0" applyFont="1" applyBorder="1" applyAlignment="1" applyProtection="1">
      <alignment vertical="center"/>
      <protection/>
    </xf>
    <xf numFmtId="0" fontId="2" fillId="0" borderId="0" xfId="0" applyFont="1" applyBorder="1" applyAlignment="1" applyProtection="1">
      <alignment horizontal="right" vertical="center"/>
      <protection/>
    </xf>
    <xf numFmtId="164" fontId="2" fillId="0" borderId="0" xfId="0" applyNumberFormat="1" applyFont="1" applyBorder="1" applyAlignment="1" applyProtection="1">
      <alignment horizontal="center" vertical="center"/>
      <protection/>
    </xf>
    <xf numFmtId="0" fontId="2" fillId="0" borderId="0" xfId="0" applyFont="1" applyBorder="1" applyAlignment="1" applyProtection="1">
      <alignment vertical="center"/>
      <protection/>
    </xf>
    <xf numFmtId="4" fontId="21" fillId="0" borderId="0" xfId="0" applyNumberFormat="1" applyFont="1" applyBorder="1" applyAlignment="1" applyProtection="1">
      <alignment vertical="center"/>
      <protection/>
    </xf>
    <xf numFmtId="0" fontId="4" fillId="4" borderId="9"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4" fontId="4" fillId="4" borderId="9" xfId="0" applyNumberFormat="1" applyFont="1" applyFill="1" applyBorder="1" applyAlignment="1" applyProtection="1">
      <alignment vertical="center"/>
      <protection/>
    </xf>
    <xf numFmtId="0" fontId="0" fillId="4" borderId="16" xfId="0" applyFont="1" applyFill="1" applyBorder="1" applyAlignment="1" applyProtection="1">
      <alignment vertical="center"/>
      <protection/>
    </xf>
    <xf numFmtId="0" fontId="4" fillId="0" borderId="0" xfId="0" applyFont="1" applyAlignment="1" applyProtection="1">
      <alignment horizontal="left" vertical="center" wrapText="1"/>
      <protection/>
    </xf>
    <xf numFmtId="0" fontId="4"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protection/>
    </xf>
    <xf numFmtId="0" fontId="24" fillId="0" borderId="20" xfId="0" applyFont="1" applyBorder="1" applyAlignment="1">
      <alignment horizontal="center" vertical="center"/>
    </xf>
    <xf numFmtId="0" fontId="24" fillId="0" borderId="13" xfId="0" applyFont="1" applyBorder="1" applyAlignment="1">
      <alignment horizontal="left" vertical="center"/>
    </xf>
    <xf numFmtId="0" fontId="2" fillId="0" borderId="21" xfId="0" applyFont="1" applyBorder="1" applyAlignment="1">
      <alignment horizontal="left" vertical="center"/>
    </xf>
    <xf numFmtId="0" fontId="2" fillId="0" borderId="0" xfId="0" applyFont="1" applyBorder="1" applyAlignment="1">
      <alignment horizontal="left" vertical="center"/>
    </xf>
    <xf numFmtId="0" fontId="2" fillId="0" borderId="21" xfId="0" applyFont="1" applyBorder="1" applyAlignment="1" applyProtection="1">
      <alignment horizontal="left" vertical="center"/>
      <protection/>
    </xf>
    <xf numFmtId="0" fontId="2" fillId="0" borderId="0" xfId="0" applyFont="1" applyBorder="1" applyAlignment="1" applyProtection="1">
      <alignment horizontal="left" vertical="center"/>
      <protection/>
    </xf>
    <xf numFmtId="0" fontId="3" fillId="5" borderId="8" xfId="0" applyFont="1" applyFill="1" applyBorder="1" applyAlignment="1" applyProtection="1">
      <alignment horizontal="center" vertical="center"/>
      <protection/>
    </xf>
    <xf numFmtId="0" fontId="3" fillId="5" borderId="9" xfId="0" applyFont="1" applyFill="1" applyBorder="1" applyAlignment="1" applyProtection="1">
      <alignment horizontal="left" vertical="center"/>
      <protection/>
    </xf>
    <xf numFmtId="0" fontId="3" fillId="5" borderId="9" xfId="0" applyFont="1" applyFill="1" applyBorder="1" applyAlignment="1" applyProtection="1">
      <alignment horizontal="center" vertical="center"/>
      <protection/>
    </xf>
    <xf numFmtId="0" fontId="3" fillId="5" borderId="9" xfId="0" applyFont="1" applyFill="1" applyBorder="1" applyAlignment="1" applyProtection="1">
      <alignment horizontal="right" vertical="center"/>
      <protection/>
    </xf>
    <xf numFmtId="4" fontId="29" fillId="0" borderId="0" xfId="0" applyNumberFormat="1" applyFont="1" applyAlignment="1" applyProtection="1">
      <alignment vertical="center"/>
      <protection/>
    </xf>
    <xf numFmtId="0" fontId="29" fillId="0" borderId="0" xfId="0" applyFont="1" applyAlignment="1" applyProtection="1">
      <alignment vertical="center"/>
      <protection/>
    </xf>
    <xf numFmtId="0" fontId="28" fillId="0" borderId="0" xfId="0" applyFont="1" applyAlignment="1" applyProtection="1">
      <alignment horizontal="left" vertical="center" wrapText="1"/>
      <protection/>
    </xf>
    <xf numFmtId="4" fontId="25" fillId="0" borderId="0" xfId="0" applyNumberFormat="1" applyFont="1" applyAlignment="1" applyProtection="1">
      <alignment horizontal="right" vertical="center"/>
      <protection/>
    </xf>
    <xf numFmtId="4" fontId="25" fillId="0" borderId="0" xfId="0" applyNumberFormat="1" applyFont="1" applyAlignment="1" applyProtection="1">
      <alignment vertical="center"/>
      <protection/>
    </xf>
    <xf numFmtId="0" fontId="0" fillId="0" borderId="0" xfId="0"/>
    <xf numFmtId="0" fontId="20" fillId="0" borderId="0" xfId="0" applyFont="1" applyBorder="1" applyAlignment="1" applyProtection="1">
      <alignment horizontal="left" vertical="center" wrapText="1"/>
      <protection/>
    </xf>
    <xf numFmtId="0" fontId="20" fillId="0" borderId="0" xfId="0" applyFont="1" applyBorder="1" applyAlignment="1" applyProtection="1">
      <alignment horizontal="left" vertical="center"/>
      <protection/>
    </xf>
    <xf numFmtId="0" fontId="4" fillId="0" borderId="0" xfId="0" applyFont="1" applyBorder="1" applyAlignment="1" applyProtection="1">
      <alignment horizontal="left" vertical="center" wrapText="1"/>
      <protection/>
    </xf>
    <xf numFmtId="0" fontId="0" fillId="0" borderId="0" xfId="0" applyFont="1" applyBorder="1" applyAlignment="1" applyProtection="1">
      <alignment vertical="center"/>
      <protection/>
    </xf>
    <xf numFmtId="0" fontId="0" fillId="0" borderId="0" xfId="0" applyFont="1" applyBorder="1" applyAlignment="1" applyProtection="1">
      <alignment horizontal="left" vertical="center"/>
      <protection/>
    </xf>
    <xf numFmtId="0" fontId="20" fillId="0" borderId="0" xfId="0" applyFont="1" applyAlignment="1" applyProtection="1">
      <alignment horizontal="left" vertical="center" wrapText="1"/>
      <protection/>
    </xf>
    <xf numFmtId="0" fontId="20" fillId="0" borderId="0" xfId="0" applyFont="1" applyAlignment="1" applyProtection="1">
      <alignment horizontal="left" vertical="center"/>
      <protection/>
    </xf>
    <xf numFmtId="0" fontId="0" fillId="0" borderId="0" xfId="0" applyFont="1" applyAlignment="1" applyProtection="1">
      <alignment vertical="center"/>
      <protection/>
    </xf>
    <xf numFmtId="0" fontId="32" fillId="2" borderId="0" xfId="20" applyFont="1" applyFill="1" applyAlignment="1">
      <alignment vertical="center"/>
    </xf>
    <xf numFmtId="0" fontId="3" fillId="0" borderId="0" xfId="0" applyFont="1" applyBorder="1" applyAlignment="1" applyProtection="1">
      <alignment horizontal="left" vertical="center"/>
      <protection locked="0"/>
    </xf>
    <xf numFmtId="0" fontId="3" fillId="0" borderId="0" xfId="0" applyFont="1" applyBorder="1" applyAlignment="1" applyProtection="1">
      <alignment horizontal="left" vertical="top"/>
      <protection locked="0"/>
    </xf>
    <xf numFmtId="0" fontId="30" fillId="0" borderId="34" xfId="0" applyFont="1" applyBorder="1" applyAlignment="1" applyProtection="1">
      <alignment horizontal="left"/>
      <protection locked="0"/>
    </xf>
    <xf numFmtId="0" fontId="17" fillId="0" borderId="0" xfId="0" applyFont="1" applyBorder="1" applyAlignment="1" applyProtection="1">
      <alignment horizontal="center" vertical="center" wrapText="1"/>
      <protection locked="0"/>
    </xf>
    <xf numFmtId="0" fontId="17" fillId="0" borderId="0" xfId="0" applyFont="1" applyBorder="1" applyAlignment="1" applyProtection="1">
      <alignment horizontal="center" vertical="center"/>
      <protection locked="0"/>
    </xf>
    <xf numFmtId="49" fontId="3" fillId="0" borderId="0" xfId="0" applyNumberFormat="1"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0" fillId="0" borderId="34" xfId="0" applyFont="1" applyBorder="1" applyAlignment="1" applyProtection="1">
      <alignment horizontal="left" wrapText="1"/>
      <protection locked="0"/>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266700</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66700" cy="2667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sheetPr>
    <pageSetUpPr fitToPage="1"/>
  </sheetPr>
  <dimension ref="A1:CM55"/>
  <sheetViews>
    <sheetView showGridLines="0" workbookViewId="0" topLeftCell="A1">
      <pane ySplit="1" topLeftCell="A20"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33" width="2.66015625" style="0" customWidth="1"/>
    <col min="34" max="34" width="3.33203125" style="0" customWidth="1"/>
    <col min="35" max="35" width="31.66015625" style="0" customWidth="1"/>
    <col min="36" max="37" width="2.5" style="0" customWidth="1"/>
    <col min="38" max="38" width="8.33203125" style="0" customWidth="1"/>
    <col min="39" max="39" width="3.33203125" style="0" customWidth="1"/>
    <col min="40" max="40" width="13.33203125" style="0" customWidth="1"/>
    <col min="41" max="41" width="7.5" style="0" customWidth="1"/>
    <col min="42" max="42" width="4.16015625" style="0" customWidth="1"/>
    <col min="43" max="43" width="15.66015625" style="0" customWidth="1"/>
    <col min="44" max="44" width="13.66015625" style="0" customWidth="1"/>
    <col min="45" max="47" width="25.83203125" style="0" hidden="1" customWidth="1"/>
    <col min="48" max="52" width="21.66015625" style="0" hidden="1" customWidth="1"/>
    <col min="53" max="53" width="19.16015625" style="0" hidden="1" customWidth="1"/>
    <col min="54" max="54" width="25" style="0" hidden="1" customWidth="1"/>
    <col min="55" max="56" width="19.16015625" style="0" hidden="1" customWidth="1"/>
    <col min="57" max="57" width="66.5" style="0" customWidth="1"/>
    <col min="71" max="91" width="9.33203125" style="0" hidden="1" customWidth="1"/>
  </cols>
  <sheetData>
    <row r="1" spans="1:74" ht="21.4" customHeight="1">
      <c r="A1" s="16" t="s">
        <v>0</v>
      </c>
      <c r="B1" s="17"/>
      <c r="C1" s="17"/>
      <c r="D1" s="18" t="s">
        <v>1</v>
      </c>
      <c r="E1" s="17"/>
      <c r="F1" s="17"/>
      <c r="G1" s="17"/>
      <c r="H1" s="17"/>
      <c r="I1" s="17"/>
      <c r="J1" s="17"/>
      <c r="K1" s="19" t="s">
        <v>2</v>
      </c>
      <c r="L1" s="19"/>
      <c r="M1" s="19"/>
      <c r="N1" s="19"/>
      <c r="O1" s="19"/>
      <c r="P1" s="19"/>
      <c r="Q1" s="19"/>
      <c r="R1" s="19"/>
      <c r="S1" s="19"/>
      <c r="T1" s="17"/>
      <c r="U1" s="17"/>
      <c r="V1" s="17"/>
      <c r="W1" s="19" t="s">
        <v>3</v>
      </c>
      <c r="X1" s="19"/>
      <c r="Y1" s="19"/>
      <c r="Z1" s="19"/>
      <c r="AA1" s="19"/>
      <c r="AB1" s="19"/>
      <c r="AC1" s="19"/>
      <c r="AD1" s="19"/>
      <c r="AE1" s="19"/>
      <c r="AF1" s="19"/>
      <c r="AG1" s="19"/>
      <c r="AH1" s="19"/>
      <c r="AI1" s="20"/>
      <c r="AJ1" s="21"/>
      <c r="AK1" s="21"/>
      <c r="AL1" s="21"/>
      <c r="AM1" s="21"/>
      <c r="AN1" s="21"/>
      <c r="AO1" s="21"/>
      <c r="AP1" s="21"/>
      <c r="AQ1" s="21"/>
      <c r="AR1" s="21"/>
      <c r="AS1" s="21"/>
      <c r="AT1" s="21"/>
      <c r="AU1" s="21"/>
      <c r="AV1" s="21"/>
      <c r="AW1" s="21"/>
      <c r="AX1" s="21"/>
      <c r="AY1" s="21"/>
      <c r="AZ1" s="21"/>
      <c r="BA1" s="22" t="s">
        <v>4</v>
      </c>
      <c r="BB1" s="22" t="s">
        <v>5</v>
      </c>
      <c r="BC1" s="21"/>
      <c r="BD1" s="21"/>
      <c r="BE1" s="21"/>
      <c r="BF1" s="21"/>
      <c r="BG1" s="21"/>
      <c r="BH1" s="21"/>
      <c r="BI1" s="21"/>
      <c r="BJ1" s="21"/>
      <c r="BK1" s="21"/>
      <c r="BL1" s="21"/>
      <c r="BM1" s="21"/>
      <c r="BN1" s="21"/>
      <c r="BO1" s="21"/>
      <c r="BP1" s="21"/>
      <c r="BQ1" s="21"/>
      <c r="BR1" s="21"/>
      <c r="BT1" s="23" t="s">
        <v>6</v>
      </c>
      <c r="BU1" s="23" t="s">
        <v>6</v>
      </c>
      <c r="BV1" s="23" t="s">
        <v>7</v>
      </c>
    </row>
    <row r="2" spans="3:72" ht="36.95" customHeight="1">
      <c r="AR2" s="382"/>
      <c r="AS2" s="382"/>
      <c r="AT2" s="382"/>
      <c r="AU2" s="382"/>
      <c r="AV2" s="382"/>
      <c r="AW2" s="382"/>
      <c r="AX2" s="382"/>
      <c r="AY2" s="382"/>
      <c r="AZ2" s="382"/>
      <c r="BA2" s="382"/>
      <c r="BB2" s="382"/>
      <c r="BC2" s="382"/>
      <c r="BD2" s="382"/>
      <c r="BE2" s="382"/>
      <c r="BS2" s="24" t="s">
        <v>8</v>
      </c>
      <c r="BT2" s="24" t="s">
        <v>9</v>
      </c>
    </row>
    <row r="3" spans="2:72" ht="6.95" customHeight="1">
      <c r="B3" s="25"/>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7"/>
      <c r="BS3" s="24" t="s">
        <v>8</v>
      </c>
      <c r="BT3" s="24" t="s">
        <v>10</v>
      </c>
    </row>
    <row r="4" spans="2:71" ht="36.95" customHeight="1">
      <c r="B4" s="28"/>
      <c r="C4" s="29"/>
      <c r="D4" s="30" t="s">
        <v>11</v>
      </c>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31"/>
      <c r="AS4" s="32" t="s">
        <v>12</v>
      </c>
      <c r="BE4" s="33" t="s">
        <v>13</v>
      </c>
      <c r="BS4" s="24" t="s">
        <v>14</v>
      </c>
    </row>
    <row r="5" spans="2:71" ht="14.45" customHeight="1">
      <c r="B5" s="28"/>
      <c r="C5" s="29"/>
      <c r="D5" s="34" t="s">
        <v>15</v>
      </c>
      <c r="E5" s="29"/>
      <c r="F5" s="29"/>
      <c r="G5" s="29"/>
      <c r="H5" s="29"/>
      <c r="I5" s="29"/>
      <c r="J5" s="29"/>
      <c r="K5" s="347" t="s">
        <v>16</v>
      </c>
      <c r="L5" s="348"/>
      <c r="M5" s="348"/>
      <c r="N5" s="348"/>
      <c r="O5" s="348"/>
      <c r="P5" s="348"/>
      <c r="Q5" s="348"/>
      <c r="R5" s="348"/>
      <c r="S5" s="348"/>
      <c r="T5" s="348"/>
      <c r="U5" s="348"/>
      <c r="V5" s="348"/>
      <c r="W5" s="348"/>
      <c r="X5" s="348"/>
      <c r="Y5" s="348"/>
      <c r="Z5" s="348"/>
      <c r="AA5" s="348"/>
      <c r="AB5" s="348"/>
      <c r="AC5" s="348"/>
      <c r="AD5" s="348"/>
      <c r="AE5" s="348"/>
      <c r="AF5" s="348"/>
      <c r="AG5" s="348"/>
      <c r="AH5" s="348"/>
      <c r="AI5" s="348"/>
      <c r="AJ5" s="348"/>
      <c r="AK5" s="348"/>
      <c r="AL5" s="348"/>
      <c r="AM5" s="348"/>
      <c r="AN5" s="348"/>
      <c r="AO5" s="348"/>
      <c r="AP5" s="29"/>
      <c r="AQ5" s="31"/>
      <c r="BE5" s="345" t="s">
        <v>17</v>
      </c>
      <c r="BS5" s="24" t="s">
        <v>8</v>
      </c>
    </row>
    <row r="6" spans="2:71" ht="36.95" customHeight="1">
      <c r="B6" s="28"/>
      <c r="C6" s="29"/>
      <c r="D6" s="36" t="s">
        <v>18</v>
      </c>
      <c r="E6" s="29"/>
      <c r="F6" s="29"/>
      <c r="G6" s="29"/>
      <c r="H6" s="29"/>
      <c r="I6" s="29"/>
      <c r="J6" s="29"/>
      <c r="K6" s="349" t="s">
        <v>19</v>
      </c>
      <c r="L6" s="348"/>
      <c r="M6" s="348"/>
      <c r="N6" s="348"/>
      <c r="O6" s="348"/>
      <c r="P6" s="348"/>
      <c r="Q6" s="348"/>
      <c r="R6" s="348"/>
      <c r="S6" s="348"/>
      <c r="T6" s="348"/>
      <c r="U6" s="348"/>
      <c r="V6" s="348"/>
      <c r="W6" s="348"/>
      <c r="X6" s="348"/>
      <c r="Y6" s="348"/>
      <c r="Z6" s="348"/>
      <c r="AA6" s="348"/>
      <c r="AB6" s="348"/>
      <c r="AC6" s="348"/>
      <c r="AD6" s="348"/>
      <c r="AE6" s="348"/>
      <c r="AF6" s="348"/>
      <c r="AG6" s="348"/>
      <c r="AH6" s="348"/>
      <c r="AI6" s="348"/>
      <c r="AJ6" s="348"/>
      <c r="AK6" s="348"/>
      <c r="AL6" s="348"/>
      <c r="AM6" s="348"/>
      <c r="AN6" s="348"/>
      <c r="AO6" s="348"/>
      <c r="AP6" s="29"/>
      <c r="AQ6" s="31"/>
      <c r="BE6" s="346"/>
      <c r="BS6" s="24" t="s">
        <v>8</v>
      </c>
    </row>
    <row r="7" spans="2:71" ht="14.45" customHeight="1">
      <c r="B7" s="28"/>
      <c r="C7" s="29"/>
      <c r="D7" s="37" t="s">
        <v>20</v>
      </c>
      <c r="E7" s="29"/>
      <c r="F7" s="29"/>
      <c r="G7" s="29"/>
      <c r="H7" s="29"/>
      <c r="I7" s="29"/>
      <c r="J7" s="29"/>
      <c r="K7" s="35" t="s">
        <v>21</v>
      </c>
      <c r="L7" s="29"/>
      <c r="M7" s="29"/>
      <c r="N7" s="29"/>
      <c r="O7" s="29"/>
      <c r="P7" s="29"/>
      <c r="Q7" s="29"/>
      <c r="R7" s="29"/>
      <c r="S7" s="29"/>
      <c r="T7" s="29"/>
      <c r="U7" s="29"/>
      <c r="V7" s="29"/>
      <c r="W7" s="29"/>
      <c r="X7" s="29"/>
      <c r="Y7" s="29"/>
      <c r="Z7" s="29"/>
      <c r="AA7" s="29"/>
      <c r="AB7" s="29"/>
      <c r="AC7" s="29"/>
      <c r="AD7" s="29"/>
      <c r="AE7" s="29"/>
      <c r="AF7" s="29"/>
      <c r="AG7" s="29"/>
      <c r="AH7" s="29"/>
      <c r="AI7" s="29"/>
      <c r="AJ7" s="29"/>
      <c r="AK7" s="37" t="s">
        <v>22</v>
      </c>
      <c r="AL7" s="29"/>
      <c r="AM7" s="29"/>
      <c r="AN7" s="35" t="s">
        <v>21</v>
      </c>
      <c r="AO7" s="29"/>
      <c r="AP7" s="29"/>
      <c r="AQ7" s="31"/>
      <c r="BE7" s="346"/>
      <c r="BS7" s="24" t="s">
        <v>8</v>
      </c>
    </row>
    <row r="8" spans="2:71" ht="14.45" customHeight="1">
      <c r="B8" s="28"/>
      <c r="C8" s="29"/>
      <c r="D8" s="37" t="s">
        <v>23</v>
      </c>
      <c r="E8" s="29"/>
      <c r="F8" s="29"/>
      <c r="G8" s="29"/>
      <c r="H8" s="29"/>
      <c r="I8" s="29"/>
      <c r="J8" s="29"/>
      <c r="K8" s="35" t="s">
        <v>24</v>
      </c>
      <c r="L8" s="29"/>
      <c r="M8" s="29"/>
      <c r="N8" s="29"/>
      <c r="O8" s="29"/>
      <c r="P8" s="29"/>
      <c r="Q8" s="29"/>
      <c r="R8" s="29"/>
      <c r="S8" s="29"/>
      <c r="T8" s="29"/>
      <c r="U8" s="29"/>
      <c r="V8" s="29"/>
      <c r="W8" s="29"/>
      <c r="X8" s="29"/>
      <c r="Y8" s="29"/>
      <c r="Z8" s="29"/>
      <c r="AA8" s="29"/>
      <c r="AB8" s="29"/>
      <c r="AC8" s="29"/>
      <c r="AD8" s="29"/>
      <c r="AE8" s="29"/>
      <c r="AF8" s="29"/>
      <c r="AG8" s="29"/>
      <c r="AH8" s="29"/>
      <c r="AI8" s="29"/>
      <c r="AJ8" s="29"/>
      <c r="AK8" s="37" t="s">
        <v>25</v>
      </c>
      <c r="AL8" s="29"/>
      <c r="AM8" s="29"/>
      <c r="AN8" s="38" t="s">
        <v>26</v>
      </c>
      <c r="AO8" s="29"/>
      <c r="AP8" s="29"/>
      <c r="AQ8" s="31"/>
      <c r="BE8" s="346"/>
      <c r="BS8" s="24" t="s">
        <v>8</v>
      </c>
    </row>
    <row r="9" spans="2:71" ht="14.45" customHeight="1">
      <c r="B9" s="28"/>
      <c r="C9" s="29"/>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31"/>
      <c r="BE9" s="346"/>
      <c r="BS9" s="24" t="s">
        <v>8</v>
      </c>
    </row>
    <row r="10" spans="2:71" ht="14.45" customHeight="1">
      <c r="B10" s="28"/>
      <c r="C10" s="29"/>
      <c r="D10" s="37" t="s">
        <v>27</v>
      </c>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37" t="s">
        <v>28</v>
      </c>
      <c r="AL10" s="29"/>
      <c r="AM10" s="29"/>
      <c r="AN10" s="35" t="s">
        <v>29</v>
      </c>
      <c r="AO10" s="29"/>
      <c r="AP10" s="29"/>
      <c r="AQ10" s="31"/>
      <c r="BE10" s="346"/>
      <c r="BS10" s="24" t="s">
        <v>8</v>
      </c>
    </row>
    <row r="11" spans="2:71" ht="18.4" customHeight="1">
      <c r="B11" s="28"/>
      <c r="C11" s="29"/>
      <c r="D11" s="29"/>
      <c r="E11" s="35" t="s">
        <v>30</v>
      </c>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37" t="s">
        <v>31</v>
      </c>
      <c r="AL11" s="29"/>
      <c r="AM11" s="29"/>
      <c r="AN11" s="35" t="s">
        <v>21</v>
      </c>
      <c r="AO11" s="29"/>
      <c r="AP11" s="29"/>
      <c r="AQ11" s="31"/>
      <c r="BE11" s="346"/>
      <c r="BS11" s="24" t="s">
        <v>8</v>
      </c>
    </row>
    <row r="12" spans="2:71" ht="6.95" customHeight="1">
      <c r="B12" s="28"/>
      <c r="C12" s="29"/>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31"/>
      <c r="BE12" s="346"/>
      <c r="BS12" s="24" t="s">
        <v>8</v>
      </c>
    </row>
    <row r="13" spans="2:71" ht="14.45" customHeight="1">
      <c r="B13" s="28"/>
      <c r="C13" s="29"/>
      <c r="D13" s="37" t="s">
        <v>32</v>
      </c>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37" t="s">
        <v>28</v>
      </c>
      <c r="AL13" s="29"/>
      <c r="AM13" s="29"/>
      <c r="AN13" s="39" t="s">
        <v>33</v>
      </c>
      <c r="AO13" s="29"/>
      <c r="AP13" s="29"/>
      <c r="AQ13" s="31"/>
      <c r="BE13" s="346"/>
      <c r="BS13" s="24" t="s">
        <v>8</v>
      </c>
    </row>
    <row r="14" spans="2:71" ht="13.5">
      <c r="B14" s="28"/>
      <c r="C14" s="29"/>
      <c r="D14" s="29"/>
      <c r="E14" s="350" t="s">
        <v>33</v>
      </c>
      <c r="F14" s="351"/>
      <c r="G14" s="351"/>
      <c r="H14" s="351"/>
      <c r="I14" s="351"/>
      <c r="J14" s="351"/>
      <c r="K14" s="351"/>
      <c r="L14" s="351"/>
      <c r="M14" s="351"/>
      <c r="N14" s="351"/>
      <c r="O14" s="351"/>
      <c r="P14" s="351"/>
      <c r="Q14" s="351"/>
      <c r="R14" s="351"/>
      <c r="S14" s="351"/>
      <c r="T14" s="351"/>
      <c r="U14" s="351"/>
      <c r="V14" s="351"/>
      <c r="W14" s="351"/>
      <c r="X14" s="351"/>
      <c r="Y14" s="351"/>
      <c r="Z14" s="351"/>
      <c r="AA14" s="351"/>
      <c r="AB14" s="351"/>
      <c r="AC14" s="351"/>
      <c r="AD14" s="351"/>
      <c r="AE14" s="351"/>
      <c r="AF14" s="351"/>
      <c r="AG14" s="351"/>
      <c r="AH14" s="351"/>
      <c r="AI14" s="351"/>
      <c r="AJ14" s="351"/>
      <c r="AK14" s="37" t="s">
        <v>31</v>
      </c>
      <c r="AL14" s="29"/>
      <c r="AM14" s="29"/>
      <c r="AN14" s="39" t="s">
        <v>33</v>
      </c>
      <c r="AO14" s="29"/>
      <c r="AP14" s="29"/>
      <c r="AQ14" s="31"/>
      <c r="BE14" s="346"/>
      <c r="BS14" s="24" t="s">
        <v>8</v>
      </c>
    </row>
    <row r="15" spans="2:71" ht="6.95" customHeight="1">
      <c r="B15" s="28"/>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31"/>
      <c r="BE15" s="346"/>
      <c r="BS15" s="24" t="s">
        <v>6</v>
      </c>
    </row>
    <row r="16" spans="2:71" ht="14.45" customHeight="1">
      <c r="B16" s="28"/>
      <c r="C16" s="29"/>
      <c r="D16" s="37" t="s">
        <v>34</v>
      </c>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37" t="s">
        <v>28</v>
      </c>
      <c r="AL16" s="29"/>
      <c r="AM16" s="29"/>
      <c r="AN16" s="35" t="s">
        <v>35</v>
      </c>
      <c r="AO16" s="29"/>
      <c r="AP16" s="29"/>
      <c r="AQ16" s="31"/>
      <c r="BE16" s="346"/>
      <c r="BS16" s="24" t="s">
        <v>6</v>
      </c>
    </row>
    <row r="17" spans="2:71" ht="18.4" customHeight="1">
      <c r="B17" s="28"/>
      <c r="C17" s="29"/>
      <c r="D17" s="29"/>
      <c r="E17" s="35" t="s">
        <v>36</v>
      </c>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37" t="s">
        <v>31</v>
      </c>
      <c r="AL17" s="29"/>
      <c r="AM17" s="29"/>
      <c r="AN17" s="35" t="s">
        <v>37</v>
      </c>
      <c r="AO17" s="29"/>
      <c r="AP17" s="29"/>
      <c r="AQ17" s="31"/>
      <c r="BE17" s="346"/>
      <c r="BS17" s="24" t="s">
        <v>38</v>
      </c>
    </row>
    <row r="18" spans="2:71" ht="6.95" customHeight="1">
      <c r="B18" s="28"/>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31"/>
      <c r="BE18" s="346"/>
      <c r="BS18" s="24" t="s">
        <v>8</v>
      </c>
    </row>
    <row r="19" spans="2:71" ht="14.45" customHeight="1">
      <c r="B19" s="28"/>
      <c r="C19" s="29"/>
      <c r="D19" s="37" t="s">
        <v>39</v>
      </c>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31"/>
      <c r="BE19" s="346"/>
      <c r="BS19" s="24" t="s">
        <v>8</v>
      </c>
    </row>
    <row r="20" spans="2:71" ht="16.5" customHeight="1">
      <c r="B20" s="28"/>
      <c r="C20" s="29"/>
      <c r="D20" s="29"/>
      <c r="E20" s="352" t="s">
        <v>21</v>
      </c>
      <c r="F20" s="352"/>
      <c r="G20" s="352"/>
      <c r="H20" s="352"/>
      <c r="I20" s="352"/>
      <c r="J20" s="352"/>
      <c r="K20" s="352"/>
      <c r="L20" s="352"/>
      <c r="M20" s="352"/>
      <c r="N20" s="352"/>
      <c r="O20" s="352"/>
      <c r="P20" s="352"/>
      <c r="Q20" s="352"/>
      <c r="R20" s="352"/>
      <c r="S20" s="352"/>
      <c r="T20" s="352"/>
      <c r="U20" s="352"/>
      <c r="V20" s="352"/>
      <c r="W20" s="352"/>
      <c r="X20" s="352"/>
      <c r="Y20" s="352"/>
      <c r="Z20" s="352"/>
      <c r="AA20" s="352"/>
      <c r="AB20" s="352"/>
      <c r="AC20" s="352"/>
      <c r="AD20" s="352"/>
      <c r="AE20" s="352"/>
      <c r="AF20" s="352"/>
      <c r="AG20" s="352"/>
      <c r="AH20" s="352"/>
      <c r="AI20" s="352"/>
      <c r="AJ20" s="352"/>
      <c r="AK20" s="352"/>
      <c r="AL20" s="352"/>
      <c r="AM20" s="352"/>
      <c r="AN20" s="352"/>
      <c r="AO20" s="29"/>
      <c r="AP20" s="29"/>
      <c r="AQ20" s="31"/>
      <c r="BE20" s="346"/>
      <c r="BS20" s="24" t="s">
        <v>6</v>
      </c>
    </row>
    <row r="21" spans="2:57" ht="6.95" customHeight="1">
      <c r="B21" s="28"/>
      <c r="C21" s="29"/>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31"/>
      <c r="BE21" s="346"/>
    </row>
    <row r="22" spans="2:57" ht="6.95" customHeight="1">
      <c r="B22" s="28"/>
      <c r="C22" s="29"/>
      <c r="D22" s="40"/>
      <c r="E22" s="40"/>
      <c r="F22" s="40"/>
      <c r="G22" s="40"/>
      <c r="H22" s="40"/>
      <c r="I22" s="40"/>
      <c r="J22" s="40"/>
      <c r="K22" s="40"/>
      <c r="L22" s="40"/>
      <c r="M22" s="40"/>
      <c r="N22" s="40"/>
      <c r="O22" s="40"/>
      <c r="P22" s="40"/>
      <c r="Q22" s="40"/>
      <c r="R22" s="40"/>
      <c r="S22" s="40"/>
      <c r="T22" s="40"/>
      <c r="U22" s="40"/>
      <c r="V22" s="40"/>
      <c r="W22" s="40"/>
      <c r="X22" s="40"/>
      <c r="Y22" s="40"/>
      <c r="Z22" s="40"/>
      <c r="AA22" s="40"/>
      <c r="AB22" s="40"/>
      <c r="AC22" s="40"/>
      <c r="AD22" s="40"/>
      <c r="AE22" s="40"/>
      <c r="AF22" s="40"/>
      <c r="AG22" s="40"/>
      <c r="AH22" s="40"/>
      <c r="AI22" s="40"/>
      <c r="AJ22" s="40"/>
      <c r="AK22" s="40"/>
      <c r="AL22" s="40"/>
      <c r="AM22" s="40"/>
      <c r="AN22" s="40"/>
      <c r="AO22" s="40"/>
      <c r="AP22" s="29"/>
      <c r="AQ22" s="31"/>
      <c r="BE22" s="346"/>
    </row>
    <row r="23" spans="2:57" s="1" customFormat="1" ht="25.9" customHeight="1">
      <c r="B23" s="41"/>
      <c r="C23" s="42"/>
      <c r="D23" s="43" t="s">
        <v>40</v>
      </c>
      <c r="E23" s="44"/>
      <c r="F23" s="44"/>
      <c r="G23" s="44"/>
      <c r="H23" s="44"/>
      <c r="I23" s="44"/>
      <c r="J23" s="44"/>
      <c r="K23" s="44"/>
      <c r="L23" s="44"/>
      <c r="M23" s="44"/>
      <c r="N23" s="44"/>
      <c r="O23" s="44"/>
      <c r="P23" s="44"/>
      <c r="Q23" s="44"/>
      <c r="R23" s="44"/>
      <c r="S23" s="44"/>
      <c r="T23" s="44"/>
      <c r="U23" s="44"/>
      <c r="V23" s="44"/>
      <c r="W23" s="44"/>
      <c r="X23" s="44"/>
      <c r="Y23" s="44"/>
      <c r="Z23" s="44"/>
      <c r="AA23" s="44"/>
      <c r="AB23" s="44"/>
      <c r="AC23" s="44"/>
      <c r="AD23" s="44"/>
      <c r="AE23" s="44"/>
      <c r="AF23" s="44"/>
      <c r="AG23" s="44"/>
      <c r="AH23" s="44"/>
      <c r="AI23" s="44"/>
      <c r="AJ23" s="44"/>
      <c r="AK23" s="353">
        <f>ROUND(AG51,2)</f>
        <v>0</v>
      </c>
      <c r="AL23" s="354"/>
      <c r="AM23" s="354"/>
      <c r="AN23" s="354"/>
      <c r="AO23" s="354"/>
      <c r="AP23" s="42"/>
      <c r="AQ23" s="45"/>
      <c r="BE23" s="346"/>
    </row>
    <row r="24" spans="2:57" s="1" customFormat="1" ht="6.95" customHeight="1">
      <c r="B24" s="41"/>
      <c r="C24" s="42"/>
      <c r="D24" s="42"/>
      <c r="E24" s="42"/>
      <c r="F24" s="42"/>
      <c r="G24" s="42"/>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5"/>
      <c r="BE24" s="346"/>
    </row>
    <row r="25" spans="2:57" s="1" customFormat="1" ht="13.5">
      <c r="B25" s="41"/>
      <c r="C25" s="42"/>
      <c r="D25" s="42"/>
      <c r="E25" s="42"/>
      <c r="F25" s="42"/>
      <c r="G25" s="42"/>
      <c r="H25" s="42"/>
      <c r="I25" s="42"/>
      <c r="J25" s="42"/>
      <c r="K25" s="42"/>
      <c r="L25" s="355" t="s">
        <v>41</v>
      </c>
      <c r="M25" s="355"/>
      <c r="N25" s="355"/>
      <c r="O25" s="355"/>
      <c r="P25" s="42"/>
      <c r="Q25" s="42"/>
      <c r="R25" s="42"/>
      <c r="S25" s="42"/>
      <c r="T25" s="42"/>
      <c r="U25" s="42"/>
      <c r="V25" s="42"/>
      <c r="W25" s="355" t="s">
        <v>42</v>
      </c>
      <c r="X25" s="355"/>
      <c r="Y25" s="355"/>
      <c r="Z25" s="355"/>
      <c r="AA25" s="355"/>
      <c r="AB25" s="355"/>
      <c r="AC25" s="355"/>
      <c r="AD25" s="355"/>
      <c r="AE25" s="355"/>
      <c r="AF25" s="42"/>
      <c r="AG25" s="42"/>
      <c r="AH25" s="42"/>
      <c r="AI25" s="42"/>
      <c r="AJ25" s="42"/>
      <c r="AK25" s="355" t="s">
        <v>43</v>
      </c>
      <c r="AL25" s="355"/>
      <c r="AM25" s="355"/>
      <c r="AN25" s="355"/>
      <c r="AO25" s="355"/>
      <c r="AP25" s="42"/>
      <c r="AQ25" s="45"/>
      <c r="BE25" s="346"/>
    </row>
    <row r="26" spans="2:57" s="2" customFormat="1" ht="14.45" customHeight="1">
      <c r="B26" s="47"/>
      <c r="C26" s="48"/>
      <c r="D26" s="49" t="s">
        <v>44</v>
      </c>
      <c r="E26" s="48"/>
      <c r="F26" s="49" t="s">
        <v>45</v>
      </c>
      <c r="G26" s="48"/>
      <c r="H26" s="48"/>
      <c r="I26" s="48"/>
      <c r="J26" s="48"/>
      <c r="K26" s="48"/>
      <c r="L26" s="356">
        <v>0.21</v>
      </c>
      <c r="M26" s="357"/>
      <c r="N26" s="357"/>
      <c r="O26" s="357"/>
      <c r="P26" s="48"/>
      <c r="Q26" s="48"/>
      <c r="R26" s="48"/>
      <c r="S26" s="48"/>
      <c r="T26" s="48"/>
      <c r="U26" s="48"/>
      <c r="V26" s="48"/>
      <c r="W26" s="358">
        <f>ROUND(AZ51,2)</f>
        <v>0</v>
      </c>
      <c r="X26" s="357"/>
      <c r="Y26" s="357"/>
      <c r="Z26" s="357"/>
      <c r="AA26" s="357"/>
      <c r="AB26" s="357"/>
      <c r="AC26" s="357"/>
      <c r="AD26" s="357"/>
      <c r="AE26" s="357"/>
      <c r="AF26" s="48"/>
      <c r="AG26" s="48"/>
      <c r="AH26" s="48"/>
      <c r="AI26" s="48"/>
      <c r="AJ26" s="48"/>
      <c r="AK26" s="358">
        <f>ROUND(AV51,2)</f>
        <v>0</v>
      </c>
      <c r="AL26" s="357"/>
      <c r="AM26" s="357"/>
      <c r="AN26" s="357"/>
      <c r="AO26" s="357"/>
      <c r="AP26" s="48"/>
      <c r="AQ26" s="50"/>
      <c r="BE26" s="346"/>
    </row>
    <row r="27" spans="2:57" s="2" customFormat="1" ht="14.45" customHeight="1">
      <c r="B27" s="47"/>
      <c r="C27" s="48"/>
      <c r="D27" s="48"/>
      <c r="E27" s="48"/>
      <c r="F27" s="49" t="s">
        <v>46</v>
      </c>
      <c r="G27" s="48"/>
      <c r="H27" s="48"/>
      <c r="I27" s="48"/>
      <c r="J27" s="48"/>
      <c r="K27" s="48"/>
      <c r="L27" s="356">
        <v>0.15</v>
      </c>
      <c r="M27" s="357"/>
      <c r="N27" s="357"/>
      <c r="O27" s="357"/>
      <c r="P27" s="48"/>
      <c r="Q27" s="48"/>
      <c r="R27" s="48"/>
      <c r="S27" s="48"/>
      <c r="T27" s="48"/>
      <c r="U27" s="48"/>
      <c r="V27" s="48"/>
      <c r="W27" s="358">
        <f>ROUND(BA51,2)</f>
        <v>0</v>
      </c>
      <c r="X27" s="357"/>
      <c r="Y27" s="357"/>
      <c r="Z27" s="357"/>
      <c r="AA27" s="357"/>
      <c r="AB27" s="357"/>
      <c r="AC27" s="357"/>
      <c r="AD27" s="357"/>
      <c r="AE27" s="357"/>
      <c r="AF27" s="48"/>
      <c r="AG27" s="48"/>
      <c r="AH27" s="48"/>
      <c r="AI27" s="48"/>
      <c r="AJ27" s="48"/>
      <c r="AK27" s="358">
        <f>ROUND(AW51,2)</f>
        <v>0</v>
      </c>
      <c r="AL27" s="357"/>
      <c r="AM27" s="357"/>
      <c r="AN27" s="357"/>
      <c r="AO27" s="357"/>
      <c r="AP27" s="48"/>
      <c r="AQ27" s="50"/>
      <c r="BE27" s="346"/>
    </row>
    <row r="28" spans="2:57" s="2" customFormat="1" ht="14.45" customHeight="1" hidden="1">
      <c r="B28" s="47"/>
      <c r="C28" s="48"/>
      <c r="D28" s="48"/>
      <c r="E28" s="48"/>
      <c r="F28" s="49" t="s">
        <v>47</v>
      </c>
      <c r="G28" s="48"/>
      <c r="H28" s="48"/>
      <c r="I28" s="48"/>
      <c r="J28" s="48"/>
      <c r="K28" s="48"/>
      <c r="L28" s="356">
        <v>0.21</v>
      </c>
      <c r="M28" s="357"/>
      <c r="N28" s="357"/>
      <c r="O28" s="357"/>
      <c r="P28" s="48"/>
      <c r="Q28" s="48"/>
      <c r="R28" s="48"/>
      <c r="S28" s="48"/>
      <c r="T28" s="48"/>
      <c r="U28" s="48"/>
      <c r="V28" s="48"/>
      <c r="W28" s="358">
        <f>ROUND(BB51,2)</f>
        <v>0</v>
      </c>
      <c r="X28" s="357"/>
      <c r="Y28" s="357"/>
      <c r="Z28" s="357"/>
      <c r="AA28" s="357"/>
      <c r="AB28" s="357"/>
      <c r="AC28" s="357"/>
      <c r="AD28" s="357"/>
      <c r="AE28" s="357"/>
      <c r="AF28" s="48"/>
      <c r="AG28" s="48"/>
      <c r="AH28" s="48"/>
      <c r="AI28" s="48"/>
      <c r="AJ28" s="48"/>
      <c r="AK28" s="358">
        <v>0</v>
      </c>
      <c r="AL28" s="357"/>
      <c r="AM28" s="357"/>
      <c r="AN28" s="357"/>
      <c r="AO28" s="357"/>
      <c r="AP28" s="48"/>
      <c r="AQ28" s="50"/>
      <c r="BE28" s="346"/>
    </row>
    <row r="29" spans="2:57" s="2" customFormat="1" ht="14.45" customHeight="1" hidden="1">
      <c r="B29" s="47"/>
      <c r="C29" s="48"/>
      <c r="D29" s="48"/>
      <c r="E29" s="48"/>
      <c r="F29" s="49" t="s">
        <v>48</v>
      </c>
      <c r="G29" s="48"/>
      <c r="H29" s="48"/>
      <c r="I29" s="48"/>
      <c r="J29" s="48"/>
      <c r="K29" s="48"/>
      <c r="L29" s="356">
        <v>0.15</v>
      </c>
      <c r="M29" s="357"/>
      <c r="N29" s="357"/>
      <c r="O29" s="357"/>
      <c r="P29" s="48"/>
      <c r="Q29" s="48"/>
      <c r="R29" s="48"/>
      <c r="S29" s="48"/>
      <c r="T29" s="48"/>
      <c r="U29" s="48"/>
      <c r="V29" s="48"/>
      <c r="W29" s="358">
        <f>ROUND(BC51,2)</f>
        <v>0</v>
      </c>
      <c r="X29" s="357"/>
      <c r="Y29" s="357"/>
      <c r="Z29" s="357"/>
      <c r="AA29" s="357"/>
      <c r="AB29" s="357"/>
      <c r="AC29" s="357"/>
      <c r="AD29" s="357"/>
      <c r="AE29" s="357"/>
      <c r="AF29" s="48"/>
      <c r="AG29" s="48"/>
      <c r="AH29" s="48"/>
      <c r="AI29" s="48"/>
      <c r="AJ29" s="48"/>
      <c r="AK29" s="358">
        <v>0</v>
      </c>
      <c r="AL29" s="357"/>
      <c r="AM29" s="357"/>
      <c r="AN29" s="357"/>
      <c r="AO29" s="357"/>
      <c r="AP29" s="48"/>
      <c r="AQ29" s="50"/>
      <c r="BE29" s="346"/>
    </row>
    <row r="30" spans="2:57" s="2" customFormat="1" ht="14.45" customHeight="1" hidden="1">
      <c r="B30" s="47"/>
      <c r="C30" s="48"/>
      <c r="D30" s="48"/>
      <c r="E30" s="48"/>
      <c r="F30" s="49" t="s">
        <v>49</v>
      </c>
      <c r="G30" s="48"/>
      <c r="H30" s="48"/>
      <c r="I30" s="48"/>
      <c r="J30" s="48"/>
      <c r="K30" s="48"/>
      <c r="L30" s="356">
        <v>0</v>
      </c>
      <c r="M30" s="357"/>
      <c r="N30" s="357"/>
      <c r="O30" s="357"/>
      <c r="P30" s="48"/>
      <c r="Q30" s="48"/>
      <c r="R30" s="48"/>
      <c r="S30" s="48"/>
      <c r="T30" s="48"/>
      <c r="U30" s="48"/>
      <c r="V30" s="48"/>
      <c r="W30" s="358">
        <f>ROUND(BD51,2)</f>
        <v>0</v>
      </c>
      <c r="X30" s="357"/>
      <c r="Y30" s="357"/>
      <c r="Z30" s="357"/>
      <c r="AA30" s="357"/>
      <c r="AB30" s="357"/>
      <c r="AC30" s="357"/>
      <c r="AD30" s="357"/>
      <c r="AE30" s="357"/>
      <c r="AF30" s="48"/>
      <c r="AG30" s="48"/>
      <c r="AH30" s="48"/>
      <c r="AI30" s="48"/>
      <c r="AJ30" s="48"/>
      <c r="AK30" s="358">
        <v>0</v>
      </c>
      <c r="AL30" s="357"/>
      <c r="AM30" s="357"/>
      <c r="AN30" s="357"/>
      <c r="AO30" s="357"/>
      <c r="AP30" s="48"/>
      <c r="AQ30" s="50"/>
      <c r="BE30" s="346"/>
    </row>
    <row r="31" spans="2:57" s="1" customFormat="1" ht="6.95" customHeight="1">
      <c r="B31" s="41"/>
      <c r="C31" s="42"/>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5"/>
      <c r="BE31" s="346"/>
    </row>
    <row r="32" spans="2:57" s="1" customFormat="1" ht="25.9" customHeight="1">
      <c r="B32" s="41"/>
      <c r="C32" s="51"/>
      <c r="D32" s="52" t="s">
        <v>50</v>
      </c>
      <c r="E32" s="53"/>
      <c r="F32" s="53"/>
      <c r="G32" s="53"/>
      <c r="H32" s="53"/>
      <c r="I32" s="53"/>
      <c r="J32" s="53"/>
      <c r="K32" s="53"/>
      <c r="L32" s="53"/>
      <c r="M32" s="53"/>
      <c r="N32" s="53"/>
      <c r="O32" s="53"/>
      <c r="P32" s="53"/>
      <c r="Q32" s="53"/>
      <c r="R32" s="53"/>
      <c r="S32" s="53"/>
      <c r="T32" s="54" t="s">
        <v>51</v>
      </c>
      <c r="U32" s="53"/>
      <c r="V32" s="53"/>
      <c r="W32" s="53"/>
      <c r="X32" s="359" t="s">
        <v>52</v>
      </c>
      <c r="Y32" s="360"/>
      <c r="Z32" s="360"/>
      <c r="AA32" s="360"/>
      <c r="AB32" s="360"/>
      <c r="AC32" s="53"/>
      <c r="AD32" s="53"/>
      <c r="AE32" s="53"/>
      <c r="AF32" s="53"/>
      <c r="AG32" s="53"/>
      <c r="AH32" s="53"/>
      <c r="AI32" s="53"/>
      <c r="AJ32" s="53"/>
      <c r="AK32" s="361">
        <f>SUM(AK23:AK30)</f>
        <v>0</v>
      </c>
      <c r="AL32" s="360"/>
      <c r="AM32" s="360"/>
      <c r="AN32" s="360"/>
      <c r="AO32" s="362"/>
      <c r="AP32" s="51"/>
      <c r="AQ32" s="55"/>
      <c r="BE32" s="346"/>
    </row>
    <row r="33" spans="2:43" s="1" customFormat="1" ht="6.95" customHeight="1">
      <c r="B33" s="41"/>
      <c r="C33" s="42"/>
      <c r="D33" s="42"/>
      <c r="E33" s="42"/>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42"/>
      <c r="AK33" s="42"/>
      <c r="AL33" s="42"/>
      <c r="AM33" s="42"/>
      <c r="AN33" s="42"/>
      <c r="AO33" s="42"/>
      <c r="AP33" s="42"/>
      <c r="AQ33" s="45"/>
    </row>
    <row r="34" spans="2:43" s="1" customFormat="1" ht="6.95" customHeight="1">
      <c r="B34" s="56"/>
      <c r="C34" s="57"/>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57"/>
      <c r="AJ34" s="57"/>
      <c r="AK34" s="57"/>
      <c r="AL34" s="57"/>
      <c r="AM34" s="57"/>
      <c r="AN34" s="57"/>
      <c r="AO34" s="57"/>
      <c r="AP34" s="57"/>
      <c r="AQ34" s="58"/>
    </row>
    <row r="38" spans="2:44" s="1" customFormat="1" ht="6.95" customHeight="1">
      <c r="B38" s="59"/>
      <c r="C38" s="60"/>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0"/>
      <c r="AI38" s="60"/>
      <c r="AJ38" s="60"/>
      <c r="AK38" s="60"/>
      <c r="AL38" s="60"/>
      <c r="AM38" s="60"/>
      <c r="AN38" s="60"/>
      <c r="AO38" s="60"/>
      <c r="AP38" s="60"/>
      <c r="AQ38" s="60"/>
      <c r="AR38" s="61"/>
    </row>
    <row r="39" spans="2:44" s="1" customFormat="1" ht="36.95" customHeight="1">
      <c r="B39" s="41"/>
      <c r="C39" s="62" t="s">
        <v>53</v>
      </c>
      <c r="D39" s="63"/>
      <c r="E39" s="63"/>
      <c r="F39" s="63"/>
      <c r="G39" s="63"/>
      <c r="H39" s="63"/>
      <c r="I39" s="63"/>
      <c r="J39" s="63"/>
      <c r="K39" s="63"/>
      <c r="L39" s="63"/>
      <c r="M39" s="63"/>
      <c r="N39" s="63"/>
      <c r="O39" s="63"/>
      <c r="P39" s="63"/>
      <c r="Q39" s="63"/>
      <c r="R39" s="63"/>
      <c r="S39" s="63"/>
      <c r="T39" s="63"/>
      <c r="U39" s="63"/>
      <c r="V39" s="63"/>
      <c r="W39" s="63"/>
      <c r="X39" s="63"/>
      <c r="Y39" s="63"/>
      <c r="Z39" s="63"/>
      <c r="AA39" s="63"/>
      <c r="AB39" s="63"/>
      <c r="AC39" s="63"/>
      <c r="AD39" s="63"/>
      <c r="AE39" s="63"/>
      <c r="AF39" s="63"/>
      <c r="AG39" s="63"/>
      <c r="AH39" s="63"/>
      <c r="AI39" s="63"/>
      <c r="AJ39" s="63"/>
      <c r="AK39" s="63"/>
      <c r="AL39" s="63"/>
      <c r="AM39" s="63"/>
      <c r="AN39" s="63"/>
      <c r="AO39" s="63"/>
      <c r="AP39" s="63"/>
      <c r="AQ39" s="63"/>
      <c r="AR39" s="61"/>
    </row>
    <row r="40" spans="2:44" s="1" customFormat="1" ht="6.95" customHeight="1">
      <c r="B40" s="41"/>
      <c r="C40" s="63"/>
      <c r="D40" s="63"/>
      <c r="E40" s="63"/>
      <c r="F40" s="63"/>
      <c r="G40" s="63"/>
      <c r="H40" s="63"/>
      <c r="I40" s="63"/>
      <c r="J40" s="63"/>
      <c r="K40" s="63"/>
      <c r="L40" s="63"/>
      <c r="M40" s="63"/>
      <c r="N40" s="63"/>
      <c r="O40" s="63"/>
      <c r="P40" s="63"/>
      <c r="Q40" s="63"/>
      <c r="R40" s="63"/>
      <c r="S40" s="63"/>
      <c r="T40" s="63"/>
      <c r="U40" s="63"/>
      <c r="V40" s="63"/>
      <c r="W40" s="63"/>
      <c r="X40" s="63"/>
      <c r="Y40" s="63"/>
      <c r="Z40" s="63"/>
      <c r="AA40" s="63"/>
      <c r="AB40" s="63"/>
      <c r="AC40" s="63"/>
      <c r="AD40" s="63"/>
      <c r="AE40" s="63"/>
      <c r="AF40" s="63"/>
      <c r="AG40" s="63"/>
      <c r="AH40" s="63"/>
      <c r="AI40" s="63"/>
      <c r="AJ40" s="63"/>
      <c r="AK40" s="63"/>
      <c r="AL40" s="63"/>
      <c r="AM40" s="63"/>
      <c r="AN40" s="63"/>
      <c r="AO40" s="63"/>
      <c r="AP40" s="63"/>
      <c r="AQ40" s="63"/>
      <c r="AR40" s="61"/>
    </row>
    <row r="41" spans="2:44" s="3" customFormat="1" ht="14.45" customHeight="1">
      <c r="B41" s="64"/>
      <c r="C41" s="65" t="s">
        <v>15</v>
      </c>
      <c r="D41" s="66"/>
      <c r="E41" s="66"/>
      <c r="F41" s="66"/>
      <c r="G41" s="66"/>
      <c r="H41" s="66"/>
      <c r="I41" s="66"/>
      <c r="J41" s="66"/>
      <c r="K41" s="66"/>
      <c r="L41" s="66" t="str">
        <f>K5</f>
        <v>820</v>
      </c>
      <c r="M41" s="66"/>
      <c r="N41" s="66"/>
      <c r="O41" s="66"/>
      <c r="P41" s="66"/>
      <c r="Q41" s="66"/>
      <c r="R41" s="66"/>
      <c r="S41" s="66"/>
      <c r="T41" s="66"/>
      <c r="U41" s="66"/>
      <c r="V41" s="66"/>
      <c r="W41" s="66"/>
      <c r="X41" s="66"/>
      <c r="Y41" s="66"/>
      <c r="Z41" s="66"/>
      <c r="AA41" s="66"/>
      <c r="AB41" s="66"/>
      <c r="AC41" s="66"/>
      <c r="AD41" s="66"/>
      <c r="AE41" s="66"/>
      <c r="AF41" s="66"/>
      <c r="AG41" s="66"/>
      <c r="AH41" s="66"/>
      <c r="AI41" s="66"/>
      <c r="AJ41" s="66"/>
      <c r="AK41" s="66"/>
      <c r="AL41" s="66"/>
      <c r="AM41" s="66"/>
      <c r="AN41" s="66"/>
      <c r="AO41" s="66"/>
      <c r="AP41" s="66"/>
      <c r="AQ41" s="66"/>
      <c r="AR41" s="67"/>
    </row>
    <row r="42" spans="2:44" s="4" customFormat="1" ht="36.95" customHeight="1">
      <c r="B42" s="68"/>
      <c r="C42" s="69" t="s">
        <v>18</v>
      </c>
      <c r="D42" s="70"/>
      <c r="E42" s="70"/>
      <c r="F42" s="70"/>
      <c r="G42" s="70"/>
      <c r="H42" s="70"/>
      <c r="I42" s="70"/>
      <c r="J42" s="70"/>
      <c r="K42" s="70"/>
      <c r="L42" s="363" t="str">
        <f>K6</f>
        <v>Výstavba cyklostezek v k.ú. Dačice a Bílkov - trasa 3, Dačice – zahrádkářská kolonie Toužín</v>
      </c>
      <c r="M42" s="364"/>
      <c r="N42" s="364"/>
      <c r="O42" s="364"/>
      <c r="P42" s="364"/>
      <c r="Q42" s="364"/>
      <c r="R42" s="364"/>
      <c r="S42" s="364"/>
      <c r="T42" s="364"/>
      <c r="U42" s="364"/>
      <c r="V42" s="364"/>
      <c r="W42" s="364"/>
      <c r="X42" s="364"/>
      <c r="Y42" s="364"/>
      <c r="Z42" s="364"/>
      <c r="AA42" s="364"/>
      <c r="AB42" s="364"/>
      <c r="AC42" s="364"/>
      <c r="AD42" s="364"/>
      <c r="AE42" s="364"/>
      <c r="AF42" s="364"/>
      <c r="AG42" s="364"/>
      <c r="AH42" s="364"/>
      <c r="AI42" s="364"/>
      <c r="AJ42" s="364"/>
      <c r="AK42" s="364"/>
      <c r="AL42" s="364"/>
      <c r="AM42" s="364"/>
      <c r="AN42" s="364"/>
      <c r="AO42" s="364"/>
      <c r="AP42" s="70"/>
      <c r="AQ42" s="70"/>
      <c r="AR42" s="71"/>
    </row>
    <row r="43" spans="2:44" s="1" customFormat="1" ht="6.95" customHeight="1">
      <c r="B43" s="41"/>
      <c r="C43" s="63"/>
      <c r="D43" s="63"/>
      <c r="E43" s="63"/>
      <c r="F43" s="63"/>
      <c r="G43" s="63"/>
      <c r="H43" s="63"/>
      <c r="I43" s="63"/>
      <c r="J43" s="63"/>
      <c r="K43" s="63"/>
      <c r="L43" s="63"/>
      <c r="M43" s="63"/>
      <c r="N43" s="63"/>
      <c r="O43" s="63"/>
      <c r="P43" s="63"/>
      <c r="Q43" s="63"/>
      <c r="R43" s="63"/>
      <c r="S43" s="63"/>
      <c r="T43" s="63"/>
      <c r="U43" s="63"/>
      <c r="V43" s="63"/>
      <c r="W43" s="63"/>
      <c r="X43" s="63"/>
      <c r="Y43" s="63"/>
      <c r="Z43" s="63"/>
      <c r="AA43" s="63"/>
      <c r="AB43" s="63"/>
      <c r="AC43" s="63"/>
      <c r="AD43" s="63"/>
      <c r="AE43" s="63"/>
      <c r="AF43" s="63"/>
      <c r="AG43" s="63"/>
      <c r="AH43" s="63"/>
      <c r="AI43" s="63"/>
      <c r="AJ43" s="63"/>
      <c r="AK43" s="63"/>
      <c r="AL43" s="63"/>
      <c r="AM43" s="63"/>
      <c r="AN43" s="63"/>
      <c r="AO43" s="63"/>
      <c r="AP43" s="63"/>
      <c r="AQ43" s="63"/>
      <c r="AR43" s="61"/>
    </row>
    <row r="44" spans="2:44" s="1" customFormat="1" ht="13.5">
      <c r="B44" s="41"/>
      <c r="C44" s="65" t="s">
        <v>23</v>
      </c>
      <c r="D44" s="63"/>
      <c r="E44" s="63"/>
      <c r="F44" s="63"/>
      <c r="G44" s="63"/>
      <c r="H44" s="63"/>
      <c r="I44" s="63"/>
      <c r="J44" s="63"/>
      <c r="K44" s="63"/>
      <c r="L44" s="72" t="str">
        <f>IF(K8="","",K8)</f>
        <v>Dačice</v>
      </c>
      <c r="M44" s="63"/>
      <c r="N44" s="63"/>
      <c r="O44" s="63"/>
      <c r="P44" s="63"/>
      <c r="Q44" s="63"/>
      <c r="R44" s="63"/>
      <c r="S44" s="63"/>
      <c r="T44" s="63"/>
      <c r="U44" s="63"/>
      <c r="V44" s="63"/>
      <c r="W44" s="63"/>
      <c r="X44" s="63"/>
      <c r="Y44" s="63"/>
      <c r="Z44" s="63"/>
      <c r="AA44" s="63"/>
      <c r="AB44" s="63"/>
      <c r="AC44" s="63"/>
      <c r="AD44" s="63"/>
      <c r="AE44" s="63"/>
      <c r="AF44" s="63"/>
      <c r="AG44" s="63"/>
      <c r="AH44" s="63"/>
      <c r="AI44" s="65" t="s">
        <v>25</v>
      </c>
      <c r="AJ44" s="63"/>
      <c r="AK44" s="63"/>
      <c r="AL44" s="63"/>
      <c r="AM44" s="365" t="str">
        <f>IF(AN8="","",AN8)</f>
        <v>4. 1. 2018</v>
      </c>
      <c r="AN44" s="365"/>
      <c r="AO44" s="63"/>
      <c r="AP44" s="63"/>
      <c r="AQ44" s="63"/>
      <c r="AR44" s="61"/>
    </row>
    <row r="45" spans="2:44" s="1" customFormat="1" ht="6.95" customHeight="1">
      <c r="B45" s="41"/>
      <c r="C45" s="63"/>
      <c r="D45" s="63"/>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c r="AN45" s="63"/>
      <c r="AO45" s="63"/>
      <c r="AP45" s="63"/>
      <c r="AQ45" s="63"/>
      <c r="AR45" s="61"/>
    </row>
    <row r="46" spans="2:56" s="1" customFormat="1" ht="13.5">
      <c r="B46" s="41"/>
      <c r="C46" s="65" t="s">
        <v>27</v>
      </c>
      <c r="D46" s="63"/>
      <c r="E46" s="63"/>
      <c r="F46" s="63"/>
      <c r="G46" s="63"/>
      <c r="H46" s="63"/>
      <c r="I46" s="63"/>
      <c r="J46" s="63"/>
      <c r="K46" s="63"/>
      <c r="L46" s="66" t="str">
        <f>IF(E11="","",E11)</f>
        <v>Město Dačice</v>
      </c>
      <c r="M46" s="63"/>
      <c r="N46" s="63"/>
      <c r="O46" s="63"/>
      <c r="P46" s="63"/>
      <c r="Q46" s="63"/>
      <c r="R46" s="63"/>
      <c r="S46" s="63"/>
      <c r="T46" s="63"/>
      <c r="U46" s="63"/>
      <c r="V46" s="63"/>
      <c r="W46" s="63"/>
      <c r="X46" s="63"/>
      <c r="Y46" s="63"/>
      <c r="Z46" s="63"/>
      <c r="AA46" s="63"/>
      <c r="AB46" s="63"/>
      <c r="AC46" s="63"/>
      <c r="AD46" s="63"/>
      <c r="AE46" s="63"/>
      <c r="AF46" s="63"/>
      <c r="AG46" s="63"/>
      <c r="AH46" s="63"/>
      <c r="AI46" s="65" t="s">
        <v>34</v>
      </c>
      <c r="AJ46" s="63"/>
      <c r="AK46" s="63"/>
      <c r="AL46" s="63"/>
      <c r="AM46" s="366" t="str">
        <f>IF(E17="","",E17)</f>
        <v>WAY project</v>
      </c>
      <c r="AN46" s="366"/>
      <c r="AO46" s="366"/>
      <c r="AP46" s="366"/>
      <c r="AQ46" s="63"/>
      <c r="AR46" s="61"/>
      <c r="AS46" s="367" t="s">
        <v>54</v>
      </c>
      <c r="AT46" s="368"/>
      <c r="AU46" s="74"/>
      <c r="AV46" s="74"/>
      <c r="AW46" s="74"/>
      <c r="AX46" s="74"/>
      <c r="AY46" s="74"/>
      <c r="AZ46" s="74"/>
      <c r="BA46" s="74"/>
      <c r="BB46" s="74"/>
      <c r="BC46" s="74"/>
      <c r="BD46" s="75"/>
    </row>
    <row r="47" spans="2:56" s="1" customFormat="1" ht="13.5">
      <c r="B47" s="41"/>
      <c r="C47" s="65" t="s">
        <v>32</v>
      </c>
      <c r="D47" s="63"/>
      <c r="E47" s="63"/>
      <c r="F47" s="63"/>
      <c r="G47" s="63"/>
      <c r="H47" s="63"/>
      <c r="I47" s="63"/>
      <c r="J47" s="63"/>
      <c r="K47" s="63"/>
      <c r="L47" s="66" t="str">
        <f>IF(E14="Vyplň údaj","",E14)</f>
        <v/>
      </c>
      <c r="M47" s="63"/>
      <c r="N47" s="63"/>
      <c r="O47" s="63"/>
      <c r="P47" s="63"/>
      <c r="Q47" s="63"/>
      <c r="R47" s="63"/>
      <c r="S47" s="63"/>
      <c r="T47" s="63"/>
      <c r="U47" s="63"/>
      <c r="V47" s="63"/>
      <c r="W47" s="63"/>
      <c r="X47" s="63"/>
      <c r="Y47" s="63"/>
      <c r="Z47" s="63"/>
      <c r="AA47" s="63"/>
      <c r="AB47" s="63"/>
      <c r="AC47" s="63"/>
      <c r="AD47" s="63"/>
      <c r="AE47" s="63"/>
      <c r="AF47" s="63"/>
      <c r="AG47" s="63"/>
      <c r="AH47" s="63"/>
      <c r="AI47" s="63"/>
      <c r="AJ47" s="63"/>
      <c r="AK47" s="63"/>
      <c r="AL47" s="63"/>
      <c r="AM47" s="63"/>
      <c r="AN47" s="63"/>
      <c r="AO47" s="63"/>
      <c r="AP47" s="63"/>
      <c r="AQ47" s="63"/>
      <c r="AR47" s="61"/>
      <c r="AS47" s="369"/>
      <c r="AT47" s="370"/>
      <c r="AU47" s="76"/>
      <c r="AV47" s="76"/>
      <c r="AW47" s="76"/>
      <c r="AX47" s="76"/>
      <c r="AY47" s="76"/>
      <c r="AZ47" s="76"/>
      <c r="BA47" s="76"/>
      <c r="BB47" s="76"/>
      <c r="BC47" s="76"/>
      <c r="BD47" s="77"/>
    </row>
    <row r="48" spans="2:56" s="1" customFormat="1" ht="10.9" customHeight="1">
      <c r="B48" s="41"/>
      <c r="C48" s="63"/>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1"/>
      <c r="AS48" s="371"/>
      <c r="AT48" s="372"/>
      <c r="AU48" s="42"/>
      <c r="AV48" s="42"/>
      <c r="AW48" s="42"/>
      <c r="AX48" s="42"/>
      <c r="AY48" s="42"/>
      <c r="AZ48" s="42"/>
      <c r="BA48" s="42"/>
      <c r="BB48" s="42"/>
      <c r="BC48" s="42"/>
      <c r="BD48" s="78"/>
    </row>
    <row r="49" spans="2:56" s="1" customFormat="1" ht="29.25" customHeight="1">
      <c r="B49" s="41"/>
      <c r="C49" s="373" t="s">
        <v>55</v>
      </c>
      <c r="D49" s="374"/>
      <c r="E49" s="374"/>
      <c r="F49" s="374"/>
      <c r="G49" s="374"/>
      <c r="H49" s="79"/>
      <c r="I49" s="375" t="s">
        <v>56</v>
      </c>
      <c r="J49" s="374"/>
      <c r="K49" s="374"/>
      <c r="L49" s="374"/>
      <c r="M49" s="374"/>
      <c r="N49" s="374"/>
      <c r="O49" s="374"/>
      <c r="P49" s="374"/>
      <c r="Q49" s="374"/>
      <c r="R49" s="374"/>
      <c r="S49" s="374"/>
      <c r="T49" s="374"/>
      <c r="U49" s="374"/>
      <c r="V49" s="374"/>
      <c r="W49" s="374"/>
      <c r="X49" s="374"/>
      <c r="Y49" s="374"/>
      <c r="Z49" s="374"/>
      <c r="AA49" s="374"/>
      <c r="AB49" s="374"/>
      <c r="AC49" s="374"/>
      <c r="AD49" s="374"/>
      <c r="AE49" s="374"/>
      <c r="AF49" s="374"/>
      <c r="AG49" s="376" t="s">
        <v>57</v>
      </c>
      <c r="AH49" s="374"/>
      <c r="AI49" s="374"/>
      <c r="AJ49" s="374"/>
      <c r="AK49" s="374"/>
      <c r="AL49" s="374"/>
      <c r="AM49" s="374"/>
      <c r="AN49" s="375" t="s">
        <v>58</v>
      </c>
      <c r="AO49" s="374"/>
      <c r="AP49" s="374"/>
      <c r="AQ49" s="80" t="s">
        <v>59</v>
      </c>
      <c r="AR49" s="61"/>
      <c r="AS49" s="81" t="s">
        <v>60</v>
      </c>
      <c r="AT49" s="82" t="s">
        <v>61</v>
      </c>
      <c r="AU49" s="82" t="s">
        <v>62</v>
      </c>
      <c r="AV49" s="82" t="s">
        <v>63</v>
      </c>
      <c r="AW49" s="82" t="s">
        <v>64</v>
      </c>
      <c r="AX49" s="82" t="s">
        <v>65</v>
      </c>
      <c r="AY49" s="82" t="s">
        <v>66</v>
      </c>
      <c r="AZ49" s="82" t="s">
        <v>67</v>
      </c>
      <c r="BA49" s="82" t="s">
        <v>68</v>
      </c>
      <c r="BB49" s="82" t="s">
        <v>69</v>
      </c>
      <c r="BC49" s="82" t="s">
        <v>70</v>
      </c>
      <c r="BD49" s="83" t="s">
        <v>71</v>
      </c>
    </row>
    <row r="50" spans="2:56" s="1" customFormat="1" ht="10.9" customHeight="1">
      <c r="B50" s="41"/>
      <c r="C50" s="63"/>
      <c r="D50" s="63"/>
      <c r="E50" s="63"/>
      <c r="F50" s="63"/>
      <c r="G50" s="63"/>
      <c r="H50" s="63"/>
      <c r="I50" s="63"/>
      <c r="J50" s="63"/>
      <c r="K50" s="63"/>
      <c r="L50" s="63"/>
      <c r="M50" s="63"/>
      <c r="N50" s="63"/>
      <c r="O50" s="63"/>
      <c r="P50" s="63"/>
      <c r="Q50" s="63"/>
      <c r="R50" s="63"/>
      <c r="S50" s="63"/>
      <c r="T50" s="63"/>
      <c r="U50" s="63"/>
      <c r="V50" s="63"/>
      <c r="W50" s="63"/>
      <c r="X50" s="63"/>
      <c r="Y50" s="63"/>
      <c r="Z50" s="63"/>
      <c r="AA50" s="63"/>
      <c r="AB50" s="63"/>
      <c r="AC50" s="63"/>
      <c r="AD50" s="63"/>
      <c r="AE50" s="63"/>
      <c r="AF50" s="63"/>
      <c r="AG50" s="63"/>
      <c r="AH50" s="63"/>
      <c r="AI50" s="63"/>
      <c r="AJ50" s="63"/>
      <c r="AK50" s="63"/>
      <c r="AL50" s="63"/>
      <c r="AM50" s="63"/>
      <c r="AN50" s="63"/>
      <c r="AO50" s="63"/>
      <c r="AP50" s="63"/>
      <c r="AQ50" s="63"/>
      <c r="AR50" s="61"/>
      <c r="AS50" s="84"/>
      <c r="AT50" s="85"/>
      <c r="AU50" s="85"/>
      <c r="AV50" s="85"/>
      <c r="AW50" s="85"/>
      <c r="AX50" s="85"/>
      <c r="AY50" s="85"/>
      <c r="AZ50" s="85"/>
      <c r="BA50" s="85"/>
      <c r="BB50" s="85"/>
      <c r="BC50" s="85"/>
      <c r="BD50" s="86"/>
    </row>
    <row r="51" spans="2:90" s="4" customFormat="1" ht="32.45" customHeight="1">
      <c r="B51" s="68"/>
      <c r="C51" s="87" t="s">
        <v>72</v>
      </c>
      <c r="D51" s="88"/>
      <c r="E51" s="88"/>
      <c r="F51" s="88"/>
      <c r="G51" s="88"/>
      <c r="H51" s="88"/>
      <c r="I51" s="88"/>
      <c r="J51" s="88"/>
      <c r="K51" s="88"/>
      <c r="L51" s="88"/>
      <c r="M51" s="88"/>
      <c r="N51" s="88"/>
      <c r="O51" s="88"/>
      <c r="P51" s="88"/>
      <c r="Q51" s="88"/>
      <c r="R51" s="88"/>
      <c r="S51" s="88"/>
      <c r="T51" s="88"/>
      <c r="U51" s="88"/>
      <c r="V51" s="88"/>
      <c r="W51" s="88"/>
      <c r="X51" s="88"/>
      <c r="Y51" s="88"/>
      <c r="Z51" s="88"/>
      <c r="AA51" s="88"/>
      <c r="AB51" s="88"/>
      <c r="AC51" s="88"/>
      <c r="AD51" s="88"/>
      <c r="AE51" s="88"/>
      <c r="AF51" s="88"/>
      <c r="AG51" s="380">
        <f>ROUND(SUM(AG52:AG53),2)</f>
        <v>0</v>
      </c>
      <c r="AH51" s="380"/>
      <c r="AI51" s="380"/>
      <c r="AJ51" s="380"/>
      <c r="AK51" s="380"/>
      <c r="AL51" s="380"/>
      <c r="AM51" s="380"/>
      <c r="AN51" s="381">
        <f>SUM(AG51,AT51)</f>
        <v>0</v>
      </c>
      <c r="AO51" s="381"/>
      <c r="AP51" s="381"/>
      <c r="AQ51" s="89" t="s">
        <v>21</v>
      </c>
      <c r="AR51" s="71"/>
      <c r="AS51" s="90">
        <f>ROUND(SUM(AS52:AS53),2)</f>
        <v>0</v>
      </c>
      <c r="AT51" s="91">
        <f>ROUND(SUM(AV51:AW51),2)</f>
        <v>0</v>
      </c>
      <c r="AU51" s="92">
        <f>ROUND(SUM(AU52:AU53),5)</f>
        <v>0</v>
      </c>
      <c r="AV51" s="91">
        <f>ROUND(AZ51*L26,2)</f>
        <v>0</v>
      </c>
      <c r="AW51" s="91">
        <f>ROUND(BA51*L27,2)</f>
        <v>0</v>
      </c>
      <c r="AX51" s="91">
        <f>ROUND(BB51*L26,2)</f>
        <v>0</v>
      </c>
      <c r="AY51" s="91">
        <f>ROUND(BC51*L27,2)</f>
        <v>0</v>
      </c>
      <c r="AZ51" s="91">
        <f>ROUND(SUM(AZ52:AZ53),2)</f>
        <v>0</v>
      </c>
      <c r="BA51" s="91">
        <f>ROUND(SUM(BA52:BA53),2)</f>
        <v>0</v>
      </c>
      <c r="BB51" s="91">
        <f>ROUND(SUM(BB52:BB53),2)</f>
        <v>0</v>
      </c>
      <c r="BC51" s="91">
        <f>ROUND(SUM(BC52:BC53),2)</f>
        <v>0</v>
      </c>
      <c r="BD51" s="93">
        <f>ROUND(SUM(BD52:BD53),2)</f>
        <v>0</v>
      </c>
      <c r="BS51" s="94" t="s">
        <v>73</v>
      </c>
      <c r="BT51" s="94" t="s">
        <v>74</v>
      </c>
      <c r="BU51" s="95" t="s">
        <v>75</v>
      </c>
      <c r="BV51" s="94" t="s">
        <v>76</v>
      </c>
      <c r="BW51" s="94" t="s">
        <v>7</v>
      </c>
      <c r="BX51" s="94" t="s">
        <v>77</v>
      </c>
      <c r="CL51" s="94" t="s">
        <v>21</v>
      </c>
    </row>
    <row r="52" spans="1:91" s="5" customFormat="1" ht="16.5" customHeight="1">
      <c r="A52" s="96" t="s">
        <v>78</v>
      </c>
      <c r="B52" s="97"/>
      <c r="C52" s="98"/>
      <c r="D52" s="379" t="s">
        <v>79</v>
      </c>
      <c r="E52" s="379"/>
      <c r="F52" s="379"/>
      <c r="G52" s="379"/>
      <c r="H52" s="379"/>
      <c r="I52" s="99"/>
      <c r="J52" s="379" t="s">
        <v>80</v>
      </c>
      <c r="K52" s="379"/>
      <c r="L52" s="379"/>
      <c r="M52" s="379"/>
      <c r="N52" s="379"/>
      <c r="O52" s="379"/>
      <c r="P52" s="379"/>
      <c r="Q52" s="379"/>
      <c r="R52" s="379"/>
      <c r="S52" s="379"/>
      <c r="T52" s="379"/>
      <c r="U52" s="379"/>
      <c r="V52" s="379"/>
      <c r="W52" s="379"/>
      <c r="X52" s="379"/>
      <c r="Y52" s="379"/>
      <c r="Z52" s="379"/>
      <c r="AA52" s="379"/>
      <c r="AB52" s="379"/>
      <c r="AC52" s="379"/>
      <c r="AD52" s="379"/>
      <c r="AE52" s="379"/>
      <c r="AF52" s="379"/>
      <c r="AG52" s="377">
        <f>'02 - Ostatní a vedlejší n...'!J27</f>
        <v>0</v>
      </c>
      <c r="AH52" s="378"/>
      <c r="AI52" s="378"/>
      <c r="AJ52" s="378"/>
      <c r="AK52" s="378"/>
      <c r="AL52" s="378"/>
      <c r="AM52" s="378"/>
      <c r="AN52" s="377">
        <f>SUM(AG52,AT52)</f>
        <v>0</v>
      </c>
      <c r="AO52" s="378"/>
      <c r="AP52" s="378"/>
      <c r="AQ52" s="100" t="s">
        <v>81</v>
      </c>
      <c r="AR52" s="101"/>
      <c r="AS52" s="102">
        <v>0</v>
      </c>
      <c r="AT52" s="103">
        <f>ROUND(SUM(AV52:AW52),2)</f>
        <v>0</v>
      </c>
      <c r="AU52" s="104">
        <f>'02 - Ostatní a vedlejší n...'!P77</f>
        <v>0</v>
      </c>
      <c r="AV52" s="103">
        <f>'02 - Ostatní a vedlejší n...'!J30</f>
        <v>0</v>
      </c>
      <c r="AW52" s="103">
        <f>'02 - Ostatní a vedlejší n...'!J31</f>
        <v>0</v>
      </c>
      <c r="AX52" s="103">
        <f>'02 - Ostatní a vedlejší n...'!J32</f>
        <v>0</v>
      </c>
      <c r="AY52" s="103">
        <f>'02 - Ostatní a vedlejší n...'!J33</f>
        <v>0</v>
      </c>
      <c r="AZ52" s="103">
        <f>'02 - Ostatní a vedlejší n...'!F30</f>
        <v>0</v>
      </c>
      <c r="BA52" s="103">
        <f>'02 - Ostatní a vedlejší n...'!F31</f>
        <v>0</v>
      </c>
      <c r="BB52" s="103">
        <f>'02 - Ostatní a vedlejší n...'!F32</f>
        <v>0</v>
      </c>
      <c r="BC52" s="103">
        <f>'02 - Ostatní a vedlejší n...'!F33</f>
        <v>0</v>
      </c>
      <c r="BD52" s="105">
        <f>'02 - Ostatní a vedlejší n...'!F34</f>
        <v>0</v>
      </c>
      <c r="BT52" s="106" t="s">
        <v>82</v>
      </c>
      <c r="BV52" s="106" t="s">
        <v>76</v>
      </c>
      <c r="BW52" s="106" t="s">
        <v>83</v>
      </c>
      <c r="BX52" s="106" t="s">
        <v>7</v>
      </c>
      <c r="CL52" s="106" t="s">
        <v>21</v>
      </c>
      <c r="CM52" s="106" t="s">
        <v>84</v>
      </c>
    </row>
    <row r="53" spans="1:91" s="5" customFormat="1" ht="31.5" customHeight="1">
      <c r="A53" s="96" t="s">
        <v>78</v>
      </c>
      <c r="B53" s="97"/>
      <c r="C53" s="98"/>
      <c r="D53" s="379" t="s">
        <v>85</v>
      </c>
      <c r="E53" s="379"/>
      <c r="F53" s="379"/>
      <c r="G53" s="379"/>
      <c r="H53" s="379"/>
      <c r="I53" s="99"/>
      <c r="J53" s="379" t="s">
        <v>86</v>
      </c>
      <c r="K53" s="379"/>
      <c r="L53" s="379"/>
      <c r="M53" s="379"/>
      <c r="N53" s="379"/>
      <c r="O53" s="379"/>
      <c r="P53" s="379"/>
      <c r="Q53" s="379"/>
      <c r="R53" s="379"/>
      <c r="S53" s="379"/>
      <c r="T53" s="379"/>
      <c r="U53" s="379"/>
      <c r="V53" s="379"/>
      <c r="W53" s="379"/>
      <c r="X53" s="379"/>
      <c r="Y53" s="379"/>
      <c r="Z53" s="379"/>
      <c r="AA53" s="379"/>
      <c r="AB53" s="379"/>
      <c r="AC53" s="379"/>
      <c r="AD53" s="379"/>
      <c r="AE53" s="379"/>
      <c r="AF53" s="379"/>
      <c r="AG53" s="377">
        <f>'103 - trasa 3, Dačice – z...'!J27</f>
        <v>0</v>
      </c>
      <c r="AH53" s="378"/>
      <c r="AI53" s="378"/>
      <c r="AJ53" s="378"/>
      <c r="AK53" s="378"/>
      <c r="AL53" s="378"/>
      <c r="AM53" s="378"/>
      <c r="AN53" s="377">
        <f>SUM(AG53,AT53)</f>
        <v>0</v>
      </c>
      <c r="AO53" s="378"/>
      <c r="AP53" s="378"/>
      <c r="AQ53" s="100" t="s">
        <v>81</v>
      </c>
      <c r="AR53" s="101"/>
      <c r="AS53" s="107">
        <v>0</v>
      </c>
      <c r="AT53" s="108">
        <f>ROUND(SUM(AV53:AW53),2)</f>
        <v>0</v>
      </c>
      <c r="AU53" s="109">
        <f>'103 - trasa 3, Dačice – z...'!P86</f>
        <v>0</v>
      </c>
      <c r="AV53" s="108">
        <f>'103 - trasa 3, Dačice – z...'!J30</f>
        <v>0</v>
      </c>
      <c r="AW53" s="108">
        <f>'103 - trasa 3, Dačice – z...'!J31</f>
        <v>0</v>
      </c>
      <c r="AX53" s="108">
        <f>'103 - trasa 3, Dačice – z...'!J32</f>
        <v>0</v>
      </c>
      <c r="AY53" s="108">
        <f>'103 - trasa 3, Dačice – z...'!J33</f>
        <v>0</v>
      </c>
      <c r="AZ53" s="108">
        <f>'103 - trasa 3, Dačice – z...'!F30</f>
        <v>0</v>
      </c>
      <c r="BA53" s="108">
        <f>'103 - trasa 3, Dačice – z...'!F31</f>
        <v>0</v>
      </c>
      <c r="BB53" s="108">
        <f>'103 - trasa 3, Dačice – z...'!F32</f>
        <v>0</v>
      </c>
      <c r="BC53" s="108">
        <f>'103 - trasa 3, Dačice – z...'!F33</f>
        <v>0</v>
      </c>
      <c r="BD53" s="110">
        <f>'103 - trasa 3, Dačice – z...'!F34</f>
        <v>0</v>
      </c>
      <c r="BT53" s="106" t="s">
        <v>82</v>
      </c>
      <c r="BV53" s="106" t="s">
        <v>76</v>
      </c>
      <c r="BW53" s="106" t="s">
        <v>87</v>
      </c>
      <c r="BX53" s="106" t="s">
        <v>7</v>
      </c>
      <c r="CL53" s="106" t="s">
        <v>21</v>
      </c>
      <c r="CM53" s="106" t="s">
        <v>84</v>
      </c>
    </row>
    <row r="54" spans="2:44" s="1" customFormat="1" ht="30" customHeight="1">
      <c r="B54" s="41"/>
      <c r="C54" s="63"/>
      <c r="D54" s="63"/>
      <c r="E54" s="63"/>
      <c r="F54" s="63"/>
      <c r="G54" s="63"/>
      <c r="H54" s="63"/>
      <c r="I54" s="63"/>
      <c r="J54" s="63"/>
      <c r="K54" s="63"/>
      <c r="L54" s="63"/>
      <c r="M54" s="63"/>
      <c r="N54" s="63"/>
      <c r="O54" s="63"/>
      <c r="P54" s="63"/>
      <c r="Q54" s="63"/>
      <c r="R54" s="63"/>
      <c r="S54" s="63"/>
      <c r="T54" s="63"/>
      <c r="U54" s="63"/>
      <c r="V54" s="63"/>
      <c r="W54" s="63"/>
      <c r="X54" s="63"/>
      <c r="Y54" s="63"/>
      <c r="Z54" s="63"/>
      <c r="AA54" s="63"/>
      <c r="AB54" s="63"/>
      <c r="AC54" s="63"/>
      <c r="AD54" s="63"/>
      <c r="AE54" s="63"/>
      <c r="AF54" s="63"/>
      <c r="AG54" s="63"/>
      <c r="AH54" s="63"/>
      <c r="AI54" s="63"/>
      <c r="AJ54" s="63"/>
      <c r="AK54" s="63"/>
      <c r="AL54" s="63"/>
      <c r="AM54" s="63"/>
      <c r="AN54" s="63"/>
      <c r="AO54" s="63"/>
      <c r="AP54" s="63"/>
      <c r="AQ54" s="63"/>
      <c r="AR54" s="61"/>
    </row>
    <row r="55" spans="2:44" s="1" customFormat="1" ht="6.95" customHeight="1">
      <c r="B55" s="56"/>
      <c r="C55" s="57"/>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7"/>
      <c r="AI55" s="57"/>
      <c r="AJ55" s="57"/>
      <c r="AK55" s="57"/>
      <c r="AL55" s="57"/>
      <c r="AM55" s="57"/>
      <c r="AN55" s="57"/>
      <c r="AO55" s="57"/>
      <c r="AP55" s="57"/>
      <c r="AQ55" s="57"/>
      <c r="AR55" s="61"/>
    </row>
  </sheetData>
  <sheetProtection algorithmName="SHA-512" hashValue="m4QJ7j90epD/sxI+JqSZfbkbfzCCwct4fvuNIXn2z6hDItd3yRmza/WP/O3YKrjQUwgceIRGEkHMe3Arzsw8tg==" saltValue="eFuyzzlVRL2rXuQxqm9pBSne+h3ycAR8d+AEbEWOO35PEhk1H3TW50lxFAt+lXDtNAeOGOBLVCgRqRnLwx6f8w==" spinCount="100000" sheet="1" objects="1" scenarios="1" formatColumns="0" formatRows="0"/>
  <mergeCells count="45">
    <mergeCell ref="AG51:AM51"/>
    <mergeCell ref="AN51:AP51"/>
    <mergeCell ref="AR2:BE2"/>
    <mergeCell ref="AN52:AP52"/>
    <mergeCell ref="AG52:AM52"/>
    <mergeCell ref="D52:H52"/>
    <mergeCell ref="J52:AF52"/>
    <mergeCell ref="AN53:AP53"/>
    <mergeCell ref="AG53:AM53"/>
    <mergeCell ref="D53:H53"/>
    <mergeCell ref="J53:AF53"/>
    <mergeCell ref="L42:AO42"/>
    <mergeCell ref="AM44:AN44"/>
    <mergeCell ref="AM46:AP46"/>
    <mergeCell ref="AS46:AT48"/>
    <mergeCell ref="C49:G49"/>
    <mergeCell ref="I49:AF49"/>
    <mergeCell ref="AG49:AM49"/>
    <mergeCell ref="AN49:AP49"/>
    <mergeCell ref="L30:O30"/>
    <mergeCell ref="W30:AE30"/>
    <mergeCell ref="AK30:AO30"/>
    <mergeCell ref="X32:AB32"/>
    <mergeCell ref="AK32:AO32"/>
    <mergeCell ref="W28:AE28"/>
    <mergeCell ref="AK28:AO28"/>
    <mergeCell ref="L29:O29"/>
    <mergeCell ref="W29:AE29"/>
    <mergeCell ref="AK29:AO29"/>
    <mergeCell ref="BE5:BE32"/>
    <mergeCell ref="K5:AO5"/>
    <mergeCell ref="K6:AO6"/>
    <mergeCell ref="E14:AJ14"/>
    <mergeCell ref="E20:AN20"/>
    <mergeCell ref="AK23:AO23"/>
    <mergeCell ref="L25:O25"/>
    <mergeCell ref="W25:AE25"/>
    <mergeCell ref="AK25:AO25"/>
    <mergeCell ref="L26:O26"/>
    <mergeCell ref="W26:AE26"/>
    <mergeCell ref="AK26:AO26"/>
    <mergeCell ref="L27:O27"/>
    <mergeCell ref="W27:AE27"/>
    <mergeCell ref="AK27:AO27"/>
    <mergeCell ref="L28:O28"/>
  </mergeCells>
  <hyperlinks>
    <hyperlink ref="K1:S1" location="C2" display="1) Rekapitulace stavby"/>
    <hyperlink ref="W1:AI1" location="C51" display="2) Rekapitulace objektů stavby a soupisů prací"/>
    <hyperlink ref="A52" location="'02 - Ostatní a vedlejší n...'!C2" display="/"/>
    <hyperlink ref="A53" location="'103 - trasa 3, Dačice – z...'!C2" displa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BR118"/>
  <sheetViews>
    <sheetView showGridLines="0" workbookViewId="0" topLeftCell="A1">
      <pane ySplit="1" topLeftCell="A71"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1"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1"/>
      <c r="B1" s="112"/>
      <c r="C1" s="112"/>
      <c r="D1" s="113" t="s">
        <v>1</v>
      </c>
      <c r="E1" s="112"/>
      <c r="F1" s="114" t="s">
        <v>88</v>
      </c>
      <c r="G1" s="391" t="s">
        <v>89</v>
      </c>
      <c r="H1" s="391"/>
      <c r="I1" s="115"/>
      <c r="J1" s="114" t="s">
        <v>90</v>
      </c>
      <c r="K1" s="113" t="s">
        <v>91</v>
      </c>
      <c r="L1" s="114" t="s">
        <v>92</v>
      </c>
      <c r="M1" s="114"/>
      <c r="N1" s="114"/>
      <c r="O1" s="114"/>
      <c r="P1" s="114"/>
      <c r="Q1" s="114"/>
      <c r="R1" s="114"/>
      <c r="S1" s="114"/>
      <c r="T1" s="114"/>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L2" s="382"/>
      <c r="M2" s="382"/>
      <c r="N2" s="382"/>
      <c r="O2" s="382"/>
      <c r="P2" s="382"/>
      <c r="Q2" s="382"/>
      <c r="R2" s="382"/>
      <c r="S2" s="382"/>
      <c r="T2" s="382"/>
      <c r="U2" s="382"/>
      <c r="V2" s="382"/>
      <c r="AT2" s="24" t="s">
        <v>83</v>
      </c>
    </row>
    <row r="3" spans="2:46" ht="6.95" customHeight="1">
      <c r="B3" s="25"/>
      <c r="C3" s="26"/>
      <c r="D3" s="26"/>
      <c r="E3" s="26"/>
      <c r="F3" s="26"/>
      <c r="G3" s="26"/>
      <c r="H3" s="26"/>
      <c r="I3" s="116"/>
      <c r="J3" s="26"/>
      <c r="K3" s="27"/>
      <c r="AT3" s="24" t="s">
        <v>84</v>
      </c>
    </row>
    <row r="4" spans="2:46" ht="36.95" customHeight="1">
      <c r="B4" s="28"/>
      <c r="C4" s="29"/>
      <c r="D4" s="30" t="s">
        <v>93</v>
      </c>
      <c r="E4" s="29"/>
      <c r="F4" s="29"/>
      <c r="G4" s="29"/>
      <c r="H4" s="29"/>
      <c r="I4" s="117"/>
      <c r="J4" s="29"/>
      <c r="K4" s="31"/>
      <c r="M4" s="32" t="s">
        <v>12</v>
      </c>
      <c r="AT4" s="24" t="s">
        <v>6</v>
      </c>
    </row>
    <row r="5" spans="2:11" ht="6.95" customHeight="1">
      <c r="B5" s="28"/>
      <c r="C5" s="29"/>
      <c r="D5" s="29"/>
      <c r="E5" s="29"/>
      <c r="F5" s="29"/>
      <c r="G5" s="29"/>
      <c r="H5" s="29"/>
      <c r="I5" s="117"/>
      <c r="J5" s="29"/>
      <c r="K5" s="31"/>
    </row>
    <row r="6" spans="2:11" ht="13.5">
      <c r="B6" s="28"/>
      <c r="C6" s="29"/>
      <c r="D6" s="37" t="s">
        <v>18</v>
      </c>
      <c r="E6" s="29"/>
      <c r="F6" s="29"/>
      <c r="G6" s="29"/>
      <c r="H6" s="29"/>
      <c r="I6" s="117"/>
      <c r="J6" s="29"/>
      <c r="K6" s="31"/>
    </row>
    <row r="7" spans="2:11" ht="16.5" customHeight="1">
      <c r="B7" s="28"/>
      <c r="C7" s="29"/>
      <c r="D7" s="29"/>
      <c r="E7" s="383" t="str">
        <f>'Rekapitulace stavby'!K6</f>
        <v>Výstavba cyklostezek v k.ú. Dačice a Bílkov - trasa 3, Dačice – zahrádkářská kolonie Toužín</v>
      </c>
      <c r="F7" s="384"/>
      <c r="G7" s="384"/>
      <c r="H7" s="384"/>
      <c r="I7" s="117"/>
      <c r="J7" s="29"/>
      <c r="K7" s="31"/>
    </row>
    <row r="8" spans="2:11" s="1" customFormat="1" ht="13.5">
      <c r="B8" s="41"/>
      <c r="C8" s="42"/>
      <c r="D8" s="37" t="s">
        <v>94</v>
      </c>
      <c r="E8" s="42"/>
      <c r="F8" s="42"/>
      <c r="G8" s="42"/>
      <c r="H8" s="42"/>
      <c r="I8" s="118"/>
      <c r="J8" s="42"/>
      <c r="K8" s="45"/>
    </row>
    <row r="9" spans="2:11" s="1" customFormat="1" ht="36.95" customHeight="1">
      <c r="B9" s="41"/>
      <c r="C9" s="42"/>
      <c r="D9" s="42"/>
      <c r="E9" s="385" t="s">
        <v>95</v>
      </c>
      <c r="F9" s="386"/>
      <c r="G9" s="386"/>
      <c r="H9" s="386"/>
      <c r="I9" s="118"/>
      <c r="J9" s="42"/>
      <c r="K9" s="45"/>
    </row>
    <row r="10" spans="2:11" s="1" customFormat="1" ht="13.5">
      <c r="B10" s="41"/>
      <c r="C10" s="42"/>
      <c r="D10" s="42"/>
      <c r="E10" s="42"/>
      <c r="F10" s="42"/>
      <c r="G10" s="42"/>
      <c r="H10" s="42"/>
      <c r="I10" s="118"/>
      <c r="J10" s="42"/>
      <c r="K10" s="45"/>
    </row>
    <row r="11" spans="2:11" s="1" customFormat="1" ht="14.45" customHeight="1">
      <c r="B11" s="41"/>
      <c r="C11" s="42"/>
      <c r="D11" s="37" t="s">
        <v>20</v>
      </c>
      <c r="E11" s="42"/>
      <c r="F11" s="35" t="s">
        <v>21</v>
      </c>
      <c r="G11" s="42"/>
      <c r="H11" s="42"/>
      <c r="I11" s="119" t="s">
        <v>22</v>
      </c>
      <c r="J11" s="35" t="s">
        <v>21</v>
      </c>
      <c r="K11" s="45"/>
    </row>
    <row r="12" spans="2:11" s="1" customFormat="1" ht="14.45" customHeight="1">
      <c r="B12" s="41"/>
      <c r="C12" s="42"/>
      <c r="D12" s="37" t="s">
        <v>23</v>
      </c>
      <c r="E12" s="42"/>
      <c r="F12" s="35" t="s">
        <v>24</v>
      </c>
      <c r="G12" s="42"/>
      <c r="H12" s="42"/>
      <c r="I12" s="119" t="s">
        <v>25</v>
      </c>
      <c r="J12" s="120" t="str">
        <f>'Rekapitulace stavby'!AN8</f>
        <v>4. 1. 2018</v>
      </c>
      <c r="K12" s="45"/>
    </row>
    <row r="13" spans="2:11" s="1" customFormat="1" ht="10.9" customHeight="1">
      <c r="B13" s="41"/>
      <c r="C13" s="42"/>
      <c r="D13" s="42"/>
      <c r="E13" s="42"/>
      <c r="F13" s="42"/>
      <c r="G13" s="42"/>
      <c r="H13" s="42"/>
      <c r="I13" s="118"/>
      <c r="J13" s="42"/>
      <c r="K13" s="45"/>
    </row>
    <row r="14" spans="2:11" s="1" customFormat="1" ht="14.45" customHeight="1">
      <c r="B14" s="41"/>
      <c r="C14" s="42"/>
      <c r="D14" s="37" t="s">
        <v>27</v>
      </c>
      <c r="E14" s="42"/>
      <c r="F14" s="42"/>
      <c r="G14" s="42"/>
      <c r="H14" s="42"/>
      <c r="I14" s="119" t="s">
        <v>28</v>
      </c>
      <c r="J14" s="35" t="s">
        <v>29</v>
      </c>
      <c r="K14" s="45"/>
    </row>
    <row r="15" spans="2:11" s="1" customFormat="1" ht="18" customHeight="1">
      <c r="B15" s="41"/>
      <c r="C15" s="42"/>
      <c r="D15" s="42"/>
      <c r="E15" s="35" t="s">
        <v>30</v>
      </c>
      <c r="F15" s="42"/>
      <c r="G15" s="42"/>
      <c r="H15" s="42"/>
      <c r="I15" s="119" t="s">
        <v>31</v>
      </c>
      <c r="J15" s="35" t="s">
        <v>21</v>
      </c>
      <c r="K15" s="45"/>
    </row>
    <row r="16" spans="2:11" s="1" customFormat="1" ht="6.95" customHeight="1">
      <c r="B16" s="41"/>
      <c r="C16" s="42"/>
      <c r="D16" s="42"/>
      <c r="E16" s="42"/>
      <c r="F16" s="42"/>
      <c r="G16" s="42"/>
      <c r="H16" s="42"/>
      <c r="I16" s="118"/>
      <c r="J16" s="42"/>
      <c r="K16" s="45"/>
    </row>
    <row r="17" spans="2:11" s="1" customFormat="1" ht="14.45" customHeight="1">
      <c r="B17" s="41"/>
      <c r="C17" s="42"/>
      <c r="D17" s="37" t="s">
        <v>32</v>
      </c>
      <c r="E17" s="42"/>
      <c r="F17" s="42"/>
      <c r="G17" s="42"/>
      <c r="H17" s="42"/>
      <c r="I17" s="119" t="s">
        <v>28</v>
      </c>
      <c r="J17" s="35" t="str">
        <f>IF('Rekapitulace stavby'!AN13="Vyplň údaj","",IF('Rekapitulace stavby'!AN13="","",'Rekapitulace stavby'!AN13))</f>
        <v/>
      </c>
      <c r="K17" s="45"/>
    </row>
    <row r="18" spans="2:11" s="1" customFormat="1" ht="18" customHeight="1">
      <c r="B18" s="41"/>
      <c r="C18" s="42"/>
      <c r="D18" s="42"/>
      <c r="E18" s="35" t="str">
        <f>IF('Rekapitulace stavby'!E14="Vyplň údaj","",IF('Rekapitulace stavby'!E14="","",'Rekapitulace stavby'!E14))</f>
        <v/>
      </c>
      <c r="F18" s="42"/>
      <c r="G18" s="42"/>
      <c r="H18" s="42"/>
      <c r="I18" s="119" t="s">
        <v>31</v>
      </c>
      <c r="J18" s="35" t="str">
        <f>IF('Rekapitulace stavby'!AN14="Vyplň údaj","",IF('Rekapitulace stavby'!AN14="","",'Rekapitulace stavby'!AN14))</f>
        <v/>
      </c>
      <c r="K18" s="45"/>
    </row>
    <row r="19" spans="2:11" s="1" customFormat="1" ht="6.95" customHeight="1">
      <c r="B19" s="41"/>
      <c r="C19" s="42"/>
      <c r="D19" s="42"/>
      <c r="E19" s="42"/>
      <c r="F19" s="42"/>
      <c r="G19" s="42"/>
      <c r="H19" s="42"/>
      <c r="I19" s="118"/>
      <c r="J19" s="42"/>
      <c r="K19" s="45"/>
    </row>
    <row r="20" spans="2:11" s="1" customFormat="1" ht="14.45" customHeight="1">
      <c r="B20" s="41"/>
      <c r="C20" s="42"/>
      <c r="D20" s="37" t="s">
        <v>34</v>
      </c>
      <c r="E20" s="42"/>
      <c r="F20" s="42"/>
      <c r="G20" s="42"/>
      <c r="H20" s="42"/>
      <c r="I20" s="119" t="s">
        <v>28</v>
      </c>
      <c r="J20" s="35" t="s">
        <v>35</v>
      </c>
      <c r="K20" s="45"/>
    </row>
    <row r="21" spans="2:11" s="1" customFormat="1" ht="18" customHeight="1">
      <c r="B21" s="41"/>
      <c r="C21" s="42"/>
      <c r="D21" s="42"/>
      <c r="E21" s="35" t="s">
        <v>36</v>
      </c>
      <c r="F21" s="42"/>
      <c r="G21" s="42"/>
      <c r="H21" s="42"/>
      <c r="I21" s="119" t="s">
        <v>31</v>
      </c>
      <c r="J21" s="35" t="s">
        <v>37</v>
      </c>
      <c r="K21" s="45"/>
    </row>
    <row r="22" spans="2:11" s="1" customFormat="1" ht="6.95" customHeight="1">
      <c r="B22" s="41"/>
      <c r="C22" s="42"/>
      <c r="D22" s="42"/>
      <c r="E22" s="42"/>
      <c r="F22" s="42"/>
      <c r="G22" s="42"/>
      <c r="H22" s="42"/>
      <c r="I22" s="118"/>
      <c r="J22" s="42"/>
      <c r="K22" s="45"/>
    </row>
    <row r="23" spans="2:11" s="1" customFormat="1" ht="14.45" customHeight="1">
      <c r="B23" s="41"/>
      <c r="C23" s="42"/>
      <c r="D23" s="37" t="s">
        <v>39</v>
      </c>
      <c r="E23" s="42"/>
      <c r="F23" s="42"/>
      <c r="G23" s="42"/>
      <c r="H23" s="42"/>
      <c r="I23" s="118"/>
      <c r="J23" s="42"/>
      <c r="K23" s="45"/>
    </row>
    <row r="24" spans="2:11" s="6" customFormat="1" ht="16.5" customHeight="1">
      <c r="B24" s="121"/>
      <c r="C24" s="122"/>
      <c r="D24" s="122"/>
      <c r="E24" s="352" t="s">
        <v>21</v>
      </c>
      <c r="F24" s="352"/>
      <c r="G24" s="352"/>
      <c r="H24" s="352"/>
      <c r="I24" s="123"/>
      <c r="J24" s="122"/>
      <c r="K24" s="124"/>
    </row>
    <row r="25" spans="2:11" s="1" customFormat="1" ht="6.95" customHeight="1">
      <c r="B25" s="41"/>
      <c r="C25" s="42"/>
      <c r="D25" s="42"/>
      <c r="E25" s="42"/>
      <c r="F25" s="42"/>
      <c r="G25" s="42"/>
      <c r="H25" s="42"/>
      <c r="I25" s="118"/>
      <c r="J25" s="42"/>
      <c r="K25" s="45"/>
    </row>
    <row r="26" spans="2:11" s="1" customFormat="1" ht="6.95" customHeight="1">
      <c r="B26" s="41"/>
      <c r="C26" s="42"/>
      <c r="D26" s="85"/>
      <c r="E26" s="85"/>
      <c r="F26" s="85"/>
      <c r="G26" s="85"/>
      <c r="H26" s="85"/>
      <c r="I26" s="125"/>
      <c r="J26" s="85"/>
      <c r="K26" s="126"/>
    </row>
    <row r="27" spans="2:11" s="1" customFormat="1" ht="25.35" customHeight="1">
      <c r="B27" s="41"/>
      <c r="C27" s="42"/>
      <c r="D27" s="127" t="s">
        <v>40</v>
      </c>
      <c r="E27" s="42"/>
      <c r="F27" s="42"/>
      <c r="G27" s="42"/>
      <c r="H27" s="42"/>
      <c r="I27" s="118"/>
      <c r="J27" s="128">
        <f>ROUND(J77,2)</f>
        <v>0</v>
      </c>
      <c r="K27" s="45"/>
    </row>
    <row r="28" spans="2:11" s="1" customFormat="1" ht="6.95" customHeight="1">
      <c r="B28" s="41"/>
      <c r="C28" s="42"/>
      <c r="D28" s="85"/>
      <c r="E28" s="85"/>
      <c r="F28" s="85"/>
      <c r="G28" s="85"/>
      <c r="H28" s="85"/>
      <c r="I28" s="125"/>
      <c r="J28" s="85"/>
      <c r="K28" s="126"/>
    </row>
    <row r="29" spans="2:11" s="1" customFormat="1" ht="14.45" customHeight="1">
      <c r="B29" s="41"/>
      <c r="C29" s="42"/>
      <c r="D29" s="42"/>
      <c r="E29" s="42"/>
      <c r="F29" s="46" t="s">
        <v>42</v>
      </c>
      <c r="G29" s="42"/>
      <c r="H29" s="42"/>
      <c r="I29" s="129" t="s">
        <v>41</v>
      </c>
      <c r="J29" s="46" t="s">
        <v>43</v>
      </c>
      <c r="K29" s="45"/>
    </row>
    <row r="30" spans="2:11" s="1" customFormat="1" ht="14.45" customHeight="1">
      <c r="B30" s="41"/>
      <c r="C30" s="42"/>
      <c r="D30" s="49" t="s">
        <v>44</v>
      </c>
      <c r="E30" s="49" t="s">
        <v>45</v>
      </c>
      <c r="F30" s="130">
        <f>ROUND(SUM(BE77:BE117),2)</f>
        <v>0</v>
      </c>
      <c r="G30" s="42"/>
      <c r="H30" s="42"/>
      <c r="I30" s="131">
        <v>0.21</v>
      </c>
      <c r="J30" s="130">
        <f>ROUND(ROUND((SUM(BE77:BE117)),2)*I30,2)</f>
        <v>0</v>
      </c>
      <c r="K30" s="45"/>
    </row>
    <row r="31" spans="2:11" s="1" customFormat="1" ht="14.45" customHeight="1">
      <c r="B31" s="41"/>
      <c r="C31" s="42"/>
      <c r="D31" s="42"/>
      <c r="E31" s="49" t="s">
        <v>46</v>
      </c>
      <c r="F31" s="130">
        <f>ROUND(SUM(BF77:BF117),2)</f>
        <v>0</v>
      </c>
      <c r="G31" s="42"/>
      <c r="H31" s="42"/>
      <c r="I31" s="131">
        <v>0.15</v>
      </c>
      <c r="J31" s="130">
        <f>ROUND(ROUND((SUM(BF77:BF117)),2)*I31,2)</f>
        <v>0</v>
      </c>
      <c r="K31" s="45"/>
    </row>
    <row r="32" spans="2:11" s="1" customFormat="1" ht="14.45" customHeight="1" hidden="1">
      <c r="B32" s="41"/>
      <c r="C32" s="42"/>
      <c r="D32" s="42"/>
      <c r="E32" s="49" t="s">
        <v>47</v>
      </c>
      <c r="F32" s="130">
        <f>ROUND(SUM(BG77:BG117),2)</f>
        <v>0</v>
      </c>
      <c r="G32" s="42"/>
      <c r="H32" s="42"/>
      <c r="I32" s="131">
        <v>0.21</v>
      </c>
      <c r="J32" s="130">
        <v>0</v>
      </c>
      <c r="K32" s="45"/>
    </row>
    <row r="33" spans="2:11" s="1" customFormat="1" ht="14.45" customHeight="1" hidden="1">
      <c r="B33" s="41"/>
      <c r="C33" s="42"/>
      <c r="D33" s="42"/>
      <c r="E33" s="49" t="s">
        <v>48</v>
      </c>
      <c r="F33" s="130">
        <f>ROUND(SUM(BH77:BH117),2)</f>
        <v>0</v>
      </c>
      <c r="G33" s="42"/>
      <c r="H33" s="42"/>
      <c r="I33" s="131">
        <v>0.15</v>
      </c>
      <c r="J33" s="130">
        <v>0</v>
      </c>
      <c r="K33" s="45"/>
    </row>
    <row r="34" spans="2:11" s="1" customFormat="1" ht="14.45" customHeight="1" hidden="1">
      <c r="B34" s="41"/>
      <c r="C34" s="42"/>
      <c r="D34" s="42"/>
      <c r="E34" s="49" t="s">
        <v>49</v>
      </c>
      <c r="F34" s="130">
        <f>ROUND(SUM(BI77:BI117),2)</f>
        <v>0</v>
      </c>
      <c r="G34" s="42"/>
      <c r="H34" s="42"/>
      <c r="I34" s="131">
        <v>0</v>
      </c>
      <c r="J34" s="130">
        <v>0</v>
      </c>
      <c r="K34" s="45"/>
    </row>
    <row r="35" spans="2:11" s="1" customFormat="1" ht="6.95" customHeight="1">
      <c r="B35" s="41"/>
      <c r="C35" s="42"/>
      <c r="D35" s="42"/>
      <c r="E35" s="42"/>
      <c r="F35" s="42"/>
      <c r="G35" s="42"/>
      <c r="H35" s="42"/>
      <c r="I35" s="118"/>
      <c r="J35" s="42"/>
      <c r="K35" s="45"/>
    </row>
    <row r="36" spans="2:11" s="1" customFormat="1" ht="25.35" customHeight="1">
      <c r="B36" s="41"/>
      <c r="C36" s="132"/>
      <c r="D36" s="133" t="s">
        <v>50</v>
      </c>
      <c r="E36" s="79"/>
      <c r="F36" s="79"/>
      <c r="G36" s="134" t="s">
        <v>51</v>
      </c>
      <c r="H36" s="135" t="s">
        <v>52</v>
      </c>
      <c r="I36" s="136"/>
      <c r="J36" s="137">
        <f>SUM(J27:J34)</f>
        <v>0</v>
      </c>
      <c r="K36" s="138"/>
    </row>
    <row r="37" spans="2:11" s="1" customFormat="1" ht="14.45" customHeight="1">
      <c r="B37" s="56"/>
      <c r="C37" s="57"/>
      <c r="D37" s="57"/>
      <c r="E37" s="57"/>
      <c r="F37" s="57"/>
      <c r="G37" s="57"/>
      <c r="H37" s="57"/>
      <c r="I37" s="139"/>
      <c r="J37" s="57"/>
      <c r="K37" s="58"/>
    </row>
    <row r="41" spans="2:11" s="1" customFormat="1" ht="6.95" customHeight="1">
      <c r="B41" s="140"/>
      <c r="C41" s="141"/>
      <c r="D41" s="141"/>
      <c r="E41" s="141"/>
      <c r="F41" s="141"/>
      <c r="G41" s="141"/>
      <c r="H41" s="141"/>
      <c r="I41" s="142"/>
      <c r="J41" s="141"/>
      <c r="K41" s="143"/>
    </row>
    <row r="42" spans="2:11" s="1" customFormat="1" ht="36.95" customHeight="1">
      <c r="B42" s="41"/>
      <c r="C42" s="30" t="s">
        <v>96</v>
      </c>
      <c r="D42" s="42"/>
      <c r="E42" s="42"/>
      <c r="F42" s="42"/>
      <c r="G42" s="42"/>
      <c r="H42" s="42"/>
      <c r="I42" s="118"/>
      <c r="J42" s="42"/>
      <c r="K42" s="45"/>
    </row>
    <row r="43" spans="2:11" s="1" customFormat="1" ht="6.95" customHeight="1">
      <c r="B43" s="41"/>
      <c r="C43" s="42"/>
      <c r="D43" s="42"/>
      <c r="E43" s="42"/>
      <c r="F43" s="42"/>
      <c r="G43" s="42"/>
      <c r="H43" s="42"/>
      <c r="I43" s="118"/>
      <c r="J43" s="42"/>
      <c r="K43" s="45"/>
    </row>
    <row r="44" spans="2:11" s="1" customFormat="1" ht="14.45" customHeight="1">
      <c r="B44" s="41"/>
      <c r="C44" s="37" t="s">
        <v>18</v>
      </c>
      <c r="D44" s="42"/>
      <c r="E44" s="42"/>
      <c r="F44" s="42"/>
      <c r="G44" s="42"/>
      <c r="H44" s="42"/>
      <c r="I44" s="118"/>
      <c r="J44" s="42"/>
      <c r="K44" s="45"/>
    </row>
    <row r="45" spans="2:11" s="1" customFormat="1" ht="16.5" customHeight="1">
      <c r="B45" s="41"/>
      <c r="C45" s="42"/>
      <c r="D45" s="42"/>
      <c r="E45" s="383" t="str">
        <f>E7</f>
        <v>Výstavba cyklostezek v k.ú. Dačice a Bílkov - trasa 3, Dačice – zahrádkářská kolonie Toužín</v>
      </c>
      <c r="F45" s="384"/>
      <c r="G45" s="384"/>
      <c r="H45" s="384"/>
      <c r="I45" s="118"/>
      <c r="J45" s="42"/>
      <c r="K45" s="45"/>
    </row>
    <row r="46" spans="2:11" s="1" customFormat="1" ht="14.45" customHeight="1">
      <c r="B46" s="41"/>
      <c r="C46" s="37" t="s">
        <v>94</v>
      </c>
      <c r="D46" s="42"/>
      <c r="E46" s="42"/>
      <c r="F46" s="42"/>
      <c r="G46" s="42"/>
      <c r="H46" s="42"/>
      <c r="I46" s="118"/>
      <c r="J46" s="42"/>
      <c r="K46" s="45"/>
    </row>
    <row r="47" spans="2:11" s="1" customFormat="1" ht="17.25" customHeight="1">
      <c r="B47" s="41"/>
      <c r="C47" s="42"/>
      <c r="D47" s="42"/>
      <c r="E47" s="385" t="str">
        <f>E9</f>
        <v>02 - Ostatní a vedlejší náklady</v>
      </c>
      <c r="F47" s="386"/>
      <c r="G47" s="386"/>
      <c r="H47" s="386"/>
      <c r="I47" s="118"/>
      <c r="J47" s="42"/>
      <c r="K47" s="45"/>
    </row>
    <row r="48" spans="2:11" s="1" customFormat="1" ht="6.95" customHeight="1">
      <c r="B48" s="41"/>
      <c r="C48" s="42"/>
      <c r="D48" s="42"/>
      <c r="E48" s="42"/>
      <c r="F48" s="42"/>
      <c r="G48" s="42"/>
      <c r="H48" s="42"/>
      <c r="I48" s="118"/>
      <c r="J48" s="42"/>
      <c r="K48" s="45"/>
    </row>
    <row r="49" spans="2:11" s="1" customFormat="1" ht="18" customHeight="1">
      <c r="B49" s="41"/>
      <c r="C49" s="37" t="s">
        <v>23</v>
      </c>
      <c r="D49" s="42"/>
      <c r="E49" s="42"/>
      <c r="F49" s="35" t="str">
        <f>F12</f>
        <v>Dačice</v>
      </c>
      <c r="G49" s="42"/>
      <c r="H49" s="42"/>
      <c r="I49" s="119" t="s">
        <v>25</v>
      </c>
      <c r="J49" s="120" t="str">
        <f>IF(J12="","",J12)</f>
        <v>4. 1. 2018</v>
      </c>
      <c r="K49" s="45"/>
    </row>
    <row r="50" spans="2:11" s="1" customFormat="1" ht="6.95" customHeight="1">
      <c r="B50" s="41"/>
      <c r="C50" s="42"/>
      <c r="D50" s="42"/>
      <c r="E50" s="42"/>
      <c r="F50" s="42"/>
      <c r="G50" s="42"/>
      <c r="H50" s="42"/>
      <c r="I50" s="118"/>
      <c r="J50" s="42"/>
      <c r="K50" s="45"/>
    </row>
    <row r="51" spans="2:11" s="1" customFormat="1" ht="13.5">
      <c r="B51" s="41"/>
      <c r="C51" s="37" t="s">
        <v>27</v>
      </c>
      <c r="D51" s="42"/>
      <c r="E51" s="42"/>
      <c r="F51" s="35" t="str">
        <f>E15</f>
        <v>Město Dačice</v>
      </c>
      <c r="G51" s="42"/>
      <c r="H51" s="42"/>
      <c r="I51" s="119" t="s">
        <v>34</v>
      </c>
      <c r="J51" s="352" t="str">
        <f>E21</f>
        <v>WAY project</v>
      </c>
      <c r="K51" s="45"/>
    </row>
    <row r="52" spans="2:11" s="1" customFormat="1" ht="14.45" customHeight="1">
      <c r="B52" s="41"/>
      <c r="C52" s="37" t="s">
        <v>32</v>
      </c>
      <c r="D52" s="42"/>
      <c r="E52" s="42"/>
      <c r="F52" s="35" t="str">
        <f>IF(E18="","",E18)</f>
        <v/>
      </c>
      <c r="G52" s="42"/>
      <c r="H52" s="42"/>
      <c r="I52" s="118"/>
      <c r="J52" s="387"/>
      <c r="K52" s="45"/>
    </row>
    <row r="53" spans="2:11" s="1" customFormat="1" ht="10.35" customHeight="1">
      <c r="B53" s="41"/>
      <c r="C53" s="42"/>
      <c r="D53" s="42"/>
      <c r="E53" s="42"/>
      <c r="F53" s="42"/>
      <c r="G53" s="42"/>
      <c r="H53" s="42"/>
      <c r="I53" s="118"/>
      <c r="J53" s="42"/>
      <c r="K53" s="45"/>
    </row>
    <row r="54" spans="2:11" s="1" customFormat="1" ht="29.25" customHeight="1">
      <c r="B54" s="41"/>
      <c r="C54" s="144" t="s">
        <v>97</v>
      </c>
      <c r="D54" s="132"/>
      <c r="E54" s="132"/>
      <c r="F54" s="132"/>
      <c r="G54" s="132"/>
      <c r="H54" s="132"/>
      <c r="I54" s="145"/>
      <c r="J54" s="146" t="s">
        <v>98</v>
      </c>
      <c r="K54" s="147"/>
    </row>
    <row r="55" spans="2:11" s="1" customFormat="1" ht="10.35" customHeight="1">
      <c r="B55" s="41"/>
      <c r="C55" s="42"/>
      <c r="D55" s="42"/>
      <c r="E55" s="42"/>
      <c r="F55" s="42"/>
      <c r="G55" s="42"/>
      <c r="H55" s="42"/>
      <c r="I55" s="118"/>
      <c r="J55" s="42"/>
      <c r="K55" s="45"/>
    </row>
    <row r="56" spans="2:47" s="1" customFormat="1" ht="29.25" customHeight="1">
      <c r="B56" s="41"/>
      <c r="C56" s="148" t="s">
        <v>99</v>
      </c>
      <c r="D56" s="42"/>
      <c r="E56" s="42"/>
      <c r="F56" s="42"/>
      <c r="G56" s="42"/>
      <c r="H56" s="42"/>
      <c r="I56" s="118"/>
      <c r="J56" s="128">
        <f>J77</f>
        <v>0</v>
      </c>
      <c r="K56" s="45"/>
      <c r="AU56" s="24" t="s">
        <v>100</v>
      </c>
    </row>
    <row r="57" spans="2:11" s="7" customFormat="1" ht="24.95" customHeight="1">
      <c r="B57" s="149"/>
      <c r="C57" s="150"/>
      <c r="D57" s="151" t="s">
        <v>101</v>
      </c>
      <c r="E57" s="152"/>
      <c r="F57" s="152"/>
      <c r="G57" s="152"/>
      <c r="H57" s="152"/>
      <c r="I57" s="153"/>
      <c r="J57" s="154">
        <f>J78</f>
        <v>0</v>
      </c>
      <c r="K57" s="155"/>
    </row>
    <row r="58" spans="2:11" s="1" customFormat="1" ht="21.75" customHeight="1">
      <c r="B58" s="41"/>
      <c r="C58" s="42"/>
      <c r="D58" s="42"/>
      <c r="E58" s="42"/>
      <c r="F58" s="42"/>
      <c r="G58" s="42"/>
      <c r="H58" s="42"/>
      <c r="I58" s="118"/>
      <c r="J58" s="42"/>
      <c r="K58" s="45"/>
    </row>
    <row r="59" spans="2:11" s="1" customFormat="1" ht="6.95" customHeight="1">
      <c r="B59" s="56"/>
      <c r="C59" s="57"/>
      <c r="D59" s="57"/>
      <c r="E59" s="57"/>
      <c r="F59" s="57"/>
      <c r="G59" s="57"/>
      <c r="H59" s="57"/>
      <c r="I59" s="139"/>
      <c r="J59" s="57"/>
      <c r="K59" s="58"/>
    </row>
    <row r="63" spans="2:12" s="1" customFormat="1" ht="6.95" customHeight="1">
      <c r="B63" s="59"/>
      <c r="C63" s="60"/>
      <c r="D63" s="60"/>
      <c r="E63" s="60"/>
      <c r="F63" s="60"/>
      <c r="G63" s="60"/>
      <c r="H63" s="60"/>
      <c r="I63" s="142"/>
      <c r="J63" s="60"/>
      <c r="K63" s="60"/>
      <c r="L63" s="61"/>
    </row>
    <row r="64" spans="2:12" s="1" customFormat="1" ht="36.95" customHeight="1">
      <c r="B64" s="41"/>
      <c r="C64" s="62" t="s">
        <v>102</v>
      </c>
      <c r="D64" s="63"/>
      <c r="E64" s="63"/>
      <c r="F64" s="63"/>
      <c r="G64" s="63"/>
      <c r="H64" s="63"/>
      <c r="I64" s="156"/>
      <c r="J64" s="63"/>
      <c r="K64" s="63"/>
      <c r="L64" s="61"/>
    </row>
    <row r="65" spans="2:12" s="1" customFormat="1" ht="6.95" customHeight="1">
      <c r="B65" s="41"/>
      <c r="C65" s="63"/>
      <c r="D65" s="63"/>
      <c r="E65" s="63"/>
      <c r="F65" s="63"/>
      <c r="G65" s="63"/>
      <c r="H65" s="63"/>
      <c r="I65" s="156"/>
      <c r="J65" s="63"/>
      <c r="K65" s="63"/>
      <c r="L65" s="61"/>
    </row>
    <row r="66" spans="2:12" s="1" customFormat="1" ht="14.45" customHeight="1">
      <c r="B66" s="41"/>
      <c r="C66" s="65" t="s">
        <v>18</v>
      </c>
      <c r="D66" s="63"/>
      <c r="E66" s="63"/>
      <c r="F66" s="63"/>
      <c r="G66" s="63"/>
      <c r="H66" s="63"/>
      <c r="I66" s="156"/>
      <c r="J66" s="63"/>
      <c r="K66" s="63"/>
      <c r="L66" s="61"/>
    </row>
    <row r="67" spans="2:12" s="1" customFormat="1" ht="16.5" customHeight="1">
      <c r="B67" s="41"/>
      <c r="C67" s="63"/>
      <c r="D67" s="63"/>
      <c r="E67" s="388" t="str">
        <f>E7</f>
        <v>Výstavba cyklostezek v k.ú. Dačice a Bílkov - trasa 3, Dačice – zahrádkářská kolonie Toužín</v>
      </c>
      <c r="F67" s="389"/>
      <c r="G67" s="389"/>
      <c r="H67" s="389"/>
      <c r="I67" s="156"/>
      <c r="J67" s="63"/>
      <c r="K67" s="63"/>
      <c r="L67" s="61"/>
    </row>
    <row r="68" spans="2:12" s="1" customFormat="1" ht="14.45" customHeight="1">
      <c r="B68" s="41"/>
      <c r="C68" s="65" t="s">
        <v>94</v>
      </c>
      <c r="D68" s="63"/>
      <c r="E68" s="63"/>
      <c r="F68" s="63"/>
      <c r="G68" s="63"/>
      <c r="H68" s="63"/>
      <c r="I68" s="156"/>
      <c r="J68" s="63"/>
      <c r="K68" s="63"/>
      <c r="L68" s="61"/>
    </row>
    <row r="69" spans="2:12" s="1" customFormat="1" ht="17.25" customHeight="1">
      <c r="B69" s="41"/>
      <c r="C69" s="63"/>
      <c r="D69" s="63"/>
      <c r="E69" s="363" t="str">
        <f>E9</f>
        <v>02 - Ostatní a vedlejší náklady</v>
      </c>
      <c r="F69" s="390"/>
      <c r="G69" s="390"/>
      <c r="H69" s="390"/>
      <c r="I69" s="156"/>
      <c r="J69" s="63"/>
      <c r="K69" s="63"/>
      <c r="L69" s="61"/>
    </row>
    <row r="70" spans="2:12" s="1" customFormat="1" ht="6.95" customHeight="1">
      <c r="B70" s="41"/>
      <c r="C70" s="63"/>
      <c r="D70" s="63"/>
      <c r="E70" s="63"/>
      <c r="F70" s="63"/>
      <c r="G70" s="63"/>
      <c r="H70" s="63"/>
      <c r="I70" s="156"/>
      <c r="J70" s="63"/>
      <c r="K70" s="63"/>
      <c r="L70" s="61"/>
    </row>
    <row r="71" spans="2:12" s="1" customFormat="1" ht="18" customHeight="1">
      <c r="B71" s="41"/>
      <c r="C71" s="65" t="s">
        <v>23</v>
      </c>
      <c r="D71" s="63"/>
      <c r="E71" s="63"/>
      <c r="F71" s="157" t="str">
        <f>F12</f>
        <v>Dačice</v>
      </c>
      <c r="G71" s="63"/>
      <c r="H71" s="63"/>
      <c r="I71" s="158" t="s">
        <v>25</v>
      </c>
      <c r="J71" s="73" t="str">
        <f>IF(J12="","",J12)</f>
        <v>4. 1. 2018</v>
      </c>
      <c r="K71" s="63"/>
      <c r="L71" s="61"/>
    </row>
    <row r="72" spans="2:12" s="1" customFormat="1" ht="6.95" customHeight="1">
      <c r="B72" s="41"/>
      <c r="C72" s="63"/>
      <c r="D72" s="63"/>
      <c r="E72" s="63"/>
      <c r="F72" s="63"/>
      <c r="G72" s="63"/>
      <c r="H72" s="63"/>
      <c r="I72" s="156"/>
      <c r="J72" s="63"/>
      <c r="K72" s="63"/>
      <c r="L72" s="61"/>
    </row>
    <row r="73" spans="2:12" s="1" customFormat="1" ht="13.5">
      <c r="B73" s="41"/>
      <c r="C73" s="65" t="s">
        <v>27</v>
      </c>
      <c r="D73" s="63"/>
      <c r="E73" s="63"/>
      <c r="F73" s="157" t="str">
        <f>E15</f>
        <v>Město Dačice</v>
      </c>
      <c r="G73" s="63"/>
      <c r="H73" s="63"/>
      <c r="I73" s="158" t="s">
        <v>34</v>
      </c>
      <c r="J73" s="157" t="str">
        <f>E21</f>
        <v>WAY project</v>
      </c>
      <c r="K73" s="63"/>
      <c r="L73" s="61"/>
    </row>
    <row r="74" spans="2:12" s="1" customFormat="1" ht="14.45" customHeight="1">
      <c r="B74" s="41"/>
      <c r="C74" s="65" t="s">
        <v>32</v>
      </c>
      <c r="D74" s="63"/>
      <c r="E74" s="63"/>
      <c r="F74" s="157" t="str">
        <f>IF(E18="","",E18)</f>
        <v/>
      </c>
      <c r="G74" s="63"/>
      <c r="H74" s="63"/>
      <c r="I74" s="156"/>
      <c r="J74" s="63"/>
      <c r="K74" s="63"/>
      <c r="L74" s="61"/>
    </row>
    <row r="75" spans="2:12" s="1" customFormat="1" ht="10.35" customHeight="1">
      <c r="B75" s="41"/>
      <c r="C75" s="63"/>
      <c r="D75" s="63"/>
      <c r="E75" s="63"/>
      <c r="F75" s="63"/>
      <c r="G75" s="63"/>
      <c r="H75" s="63"/>
      <c r="I75" s="156"/>
      <c r="J75" s="63"/>
      <c r="K75" s="63"/>
      <c r="L75" s="61"/>
    </row>
    <row r="76" spans="2:20" s="8" customFormat="1" ht="29.25" customHeight="1">
      <c r="B76" s="159"/>
      <c r="C76" s="160" t="s">
        <v>103</v>
      </c>
      <c r="D76" s="161" t="s">
        <v>59</v>
      </c>
      <c r="E76" s="161" t="s">
        <v>55</v>
      </c>
      <c r="F76" s="161" t="s">
        <v>104</v>
      </c>
      <c r="G76" s="161" t="s">
        <v>105</v>
      </c>
      <c r="H76" s="161" t="s">
        <v>106</v>
      </c>
      <c r="I76" s="162" t="s">
        <v>107</v>
      </c>
      <c r="J76" s="161" t="s">
        <v>98</v>
      </c>
      <c r="K76" s="163" t="s">
        <v>108</v>
      </c>
      <c r="L76" s="164"/>
      <c r="M76" s="81" t="s">
        <v>109</v>
      </c>
      <c r="N76" s="82" t="s">
        <v>44</v>
      </c>
      <c r="O76" s="82" t="s">
        <v>110</v>
      </c>
      <c r="P76" s="82" t="s">
        <v>111</v>
      </c>
      <c r="Q76" s="82" t="s">
        <v>112</v>
      </c>
      <c r="R76" s="82" t="s">
        <v>113</v>
      </c>
      <c r="S76" s="82" t="s">
        <v>114</v>
      </c>
      <c r="T76" s="83" t="s">
        <v>115</v>
      </c>
    </row>
    <row r="77" spans="2:63" s="1" customFormat="1" ht="29.25" customHeight="1">
      <c r="B77" s="41"/>
      <c r="C77" s="87" t="s">
        <v>99</v>
      </c>
      <c r="D77" s="63"/>
      <c r="E77" s="63"/>
      <c r="F77" s="63"/>
      <c r="G77" s="63"/>
      <c r="H77" s="63"/>
      <c r="I77" s="156"/>
      <c r="J77" s="165">
        <f>BK77</f>
        <v>0</v>
      </c>
      <c r="K77" s="63"/>
      <c r="L77" s="61"/>
      <c r="M77" s="84"/>
      <c r="N77" s="85"/>
      <c r="O77" s="85"/>
      <c r="P77" s="166">
        <f>P78</f>
        <v>0</v>
      </c>
      <c r="Q77" s="85"/>
      <c r="R77" s="166">
        <f>R78</f>
        <v>0</v>
      </c>
      <c r="S77" s="85"/>
      <c r="T77" s="167">
        <f>T78</f>
        <v>0</v>
      </c>
      <c r="AT77" s="24" t="s">
        <v>73</v>
      </c>
      <c r="AU77" s="24" t="s">
        <v>100</v>
      </c>
      <c r="BK77" s="168">
        <f>BK78</f>
        <v>0</v>
      </c>
    </row>
    <row r="78" spans="2:63" s="9" customFormat="1" ht="37.35" customHeight="1">
      <c r="B78" s="169"/>
      <c r="C78" s="170"/>
      <c r="D78" s="171" t="s">
        <v>73</v>
      </c>
      <c r="E78" s="172" t="s">
        <v>116</v>
      </c>
      <c r="F78" s="172" t="s">
        <v>117</v>
      </c>
      <c r="G78" s="170"/>
      <c r="H78" s="170"/>
      <c r="I78" s="173"/>
      <c r="J78" s="174">
        <f>BK78</f>
        <v>0</v>
      </c>
      <c r="K78" s="170"/>
      <c r="L78" s="175"/>
      <c r="M78" s="176"/>
      <c r="N78" s="177"/>
      <c r="O78" s="177"/>
      <c r="P78" s="178">
        <f>SUM(P79:P117)</f>
        <v>0</v>
      </c>
      <c r="Q78" s="177"/>
      <c r="R78" s="178">
        <f>SUM(R79:R117)</f>
        <v>0</v>
      </c>
      <c r="S78" s="177"/>
      <c r="T78" s="179">
        <f>SUM(T79:T117)</f>
        <v>0</v>
      </c>
      <c r="AR78" s="180" t="s">
        <v>118</v>
      </c>
      <c r="AT78" s="181" t="s">
        <v>73</v>
      </c>
      <c r="AU78" s="181" t="s">
        <v>74</v>
      </c>
      <c r="AY78" s="180" t="s">
        <v>119</v>
      </c>
      <c r="BK78" s="182">
        <f>SUM(BK79:BK117)</f>
        <v>0</v>
      </c>
    </row>
    <row r="79" spans="2:65" s="1" customFormat="1" ht="16.5" customHeight="1">
      <c r="B79" s="41"/>
      <c r="C79" s="183" t="s">
        <v>82</v>
      </c>
      <c r="D79" s="183" t="s">
        <v>120</v>
      </c>
      <c r="E79" s="184" t="s">
        <v>121</v>
      </c>
      <c r="F79" s="185" t="s">
        <v>122</v>
      </c>
      <c r="G79" s="186" t="s">
        <v>123</v>
      </c>
      <c r="H79" s="187">
        <v>1</v>
      </c>
      <c r="I79" s="188"/>
      <c r="J79" s="189">
        <f>ROUND(I79*H79,2)</f>
        <v>0</v>
      </c>
      <c r="K79" s="185" t="s">
        <v>124</v>
      </c>
      <c r="L79" s="61"/>
      <c r="M79" s="190" t="s">
        <v>21</v>
      </c>
      <c r="N79" s="191" t="s">
        <v>45</v>
      </c>
      <c r="O79" s="42"/>
      <c r="P79" s="192">
        <f>O79*H79</f>
        <v>0</v>
      </c>
      <c r="Q79" s="192">
        <v>0</v>
      </c>
      <c r="R79" s="192">
        <f>Q79*H79</f>
        <v>0</v>
      </c>
      <c r="S79" s="192">
        <v>0</v>
      </c>
      <c r="T79" s="193">
        <f>S79*H79</f>
        <v>0</v>
      </c>
      <c r="AR79" s="24" t="s">
        <v>125</v>
      </c>
      <c r="AT79" s="24" t="s">
        <v>120</v>
      </c>
      <c r="AU79" s="24" t="s">
        <v>82</v>
      </c>
      <c r="AY79" s="24" t="s">
        <v>119</v>
      </c>
      <c r="BE79" s="194">
        <f>IF(N79="základní",J79,0)</f>
        <v>0</v>
      </c>
      <c r="BF79" s="194">
        <f>IF(N79="snížená",J79,0)</f>
        <v>0</v>
      </c>
      <c r="BG79" s="194">
        <f>IF(N79="zákl. přenesená",J79,0)</f>
        <v>0</v>
      </c>
      <c r="BH79" s="194">
        <f>IF(N79="sníž. přenesená",J79,0)</f>
        <v>0</v>
      </c>
      <c r="BI79" s="194">
        <f>IF(N79="nulová",J79,0)</f>
        <v>0</v>
      </c>
      <c r="BJ79" s="24" t="s">
        <v>82</v>
      </c>
      <c r="BK79" s="194">
        <f>ROUND(I79*H79,2)</f>
        <v>0</v>
      </c>
      <c r="BL79" s="24" t="s">
        <v>125</v>
      </c>
      <c r="BM79" s="24" t="s">
        <v>126</v>
      </c>
    </row>
    <row r="80" spans="2:51" s="10" customFormat="1" ht="13.5">
      <c r="B80" s="195"/>
      <c r="C80" s="196"/>
      <c r="D80" s="197" t="s">
        <v>127</v>
      </c>
      <c r="E80" s="198" t="s">
        <v>21</v>
      </c>
      <c r="F80" s="199" t="s">
        <v>128</v>
      </c>
      <c r="G80" s="196"/>
      <c r="H80" s="200">
        <v>1</v>
      </c>
      <c r="I80" s="201"/>
      <c r="J80" s="196"/>
      <c r="K80" s="196"/>
      <c r="L80" s="202"/>
      <c r="M80" s="203"/>
      <c r="N80" s="204"/>
      <c r="O80" s="204"/>
      <c r="P80" s="204"/>
      <c r="Q80" s="204"/>
      <c r="R80" s="204"/>
      <c r="S80" s="204"/>
      <c r="T80" s="205"/>
      <c r="AT80" s="206" t="s">
        <v>127</v>
      </c>
      <c r="AU80" s="206" t="s">
        <v>82</v>
      </c>
      <c r="AV80" s="10" t="s">
        <v>84</v>
      </c>
      <c r="AW80" s="10" t="s">
        <v>38</v>
      </c>
      <c r="AX80" s="10" t="s">
        <v>82</v>
      </c>
      <c r="AY80" s="206" t="s">
        <v>119</v>
      </c>
    </row>
    <row r="81" spans="2:65" s="1" customFormat="1" ht="16.5" customHeight="1">
      <c r="B81" s="41"/>
      <c r="C81" s="183" t="s">
        <v>84</v>
      </c>
      <c r="D81" s="183" t="s">
        <v>120</v>
      </c>
      <c r="E81" s="184" t="s">
        <v>129</v>
      </c>
      <c r="F81" s="185" t="s">
        <v>130</v>
      </c>
      <c r="G81" s="186" t="s">
        <v>123</v>
      </c>
      <c r="H81" s="187">
        <v>1</v>
      </c>
      <c r="I81" s="188"/>
      <c r="J81" s="189">
        <f>ROUND(I81*H81,2)</f>
        <v>0</v>
      </c>
      <c r="K81" s="185" t="s">
        <v>21</v>
      </c>
      <c r="L81" s="61"/>
      <c r="M81" s="190" t="s">
        <v>21</v>
      </c>
      <c r="N81" s="191" t="s">
        <v>45</v>
      </c>
      <c r="O81" s="42"/>
      <c r="P81" s="192">
        <f>O81*H81</f>
        <v>0</v>
      </c>
      <c r="Q81" s="192">
        <v>0</v>
      </c>
      <c r="R81" s="192">
        <f>Q81*H81</f>
        <v>0</v>
      </c>
      <c r="S81" s="192">
        <v>0</v>
      </c>
      <c r="T81" s="193">
        <f>S81*H81</f>
        <v>0</v>
      </c>
      <c r="AR81" s="24" t="s">
        <v>125</v>
      </c>
      <c r="AT81" s="24" t="s">
        <v>120</v>
      </c>
      <c r="AU81" s="24" t="s">
        <v>82</v>
      </c>
      <c r="AY81" s="24" t="s">
        <v>119</v>
      </c>
      <c r="BE81" s="194">
        <f>IF(N81="základní",J81,0)</f>
        <v>0</v>
      </c>
      <c r="BF81" s="194">
        <f>IF(N81="snížená",J81,0)</f>
        <v>0</v>
      </c>
      <c r="BG81" s="194">
        <f>IF(N81="zákl. přenesená",J81,0)</f>
        <v>0</v>
      </c>
      <c r="BH81" s="194">
        <f>IF(N81="sníž. přenesená",J81,0)</f>
        <v>0</v>
      </c>
      <c r="BI81" s="194">
        <f>IF(N81="nulová",J81,0)</f>
        <v>0</v>
      </c>
      <c r="BJ81" s="24" t="s">
        <v>82</v>
      </c>
      <c r="BK81" s="194">
        <f>ROUND(I81*H81,2)</f>
        <v>0</v>
      </c>
      <c r="BL81" s="24" t="s">
        <v>125</v>
      </c>
      <c r="BM81" s="24" t="s">
        <v>131</v>
      </c>
    </row>
    <row r="82" spans="2:51" s="10" customFormat="1" ht="13.5">
      <c r="B82" s="195"/>
      <c r="C82" s="196"/>
      <c r="D82" s="197" t="s">
        <v>127</v>
      </c>
      <c r="E82" s="198" t="s">
        <v>21</v>
      </c>
      <c r="F82" s="199" t="s">
        <v>132</v>
      </c>
      <c r="G82" s="196"/>
      <c r="H82" s="200">
        <v>1</v>
      </c>
      <c r="I82" s="201"/>
      <c r="J82" s="196"/>
      <c r="K82" s="196"/>
      <c r="L82" s="202"/>
      <c r="M82" s="203"/>
      <c r="N82" s="204"/>
      <c r="O82" s="204"/>
      <c r="P82" s="204"/>
      <c r="Q82" s="204"/>
      <c r="R82" s="204"/>
      <c r="S82" s="204"/>
      <c r="T82" s="205"/>
      <c r="AT82" s="206" t="s">
        <v>127</v>
      </c>
      <c r="AU82" s="206" t="s">
        <v>82</v>
      </c>
      <c r="AV82" s="10" t="s">
        <v>84</v>
      </c>
      <c r="AW82" s="10" t="s">
        <v>38</v>
      </c>
      <c r="AX82" s="10" t="s">
        <v>82</v>
      </c>
      <c r="AY82" s="206" t="s">
        <v>119</v>
      </c>
    </row>
    <row r="83" spans="2:51" s="11" customFormat="1" ht="13.5">
      <c r="B83" s="207"/>
      <c r="C83" s="208"/>
      <c r="D83" s="197" t="s">
        <v>127</v>
      </c>
      <c r="E83" s="209" t="s">
        <v>21</v>
      </c>
      <c r="F83" s="210" t="s">
        <v>133</v>
      </c>
      <c r="G83" s="208"/>
      <c r="H83" s="209" t="s">
        <v>21</v>
      </c>
      <c r="I83" s="211"/>
      <c r="J83" s="208"/>
      <c r="K83" s="208"/>
      <c r="L83" s="212"/>
      <c r="M83" s="213"/>
      <c r="N83" s="214"/>
      <c r="O83" s="214"/>
      <c r="P83" s="214"/>
      <c r="Q83" s="214"/>
      <c r="R83" s="214"/>
      <c r="S83" s="214"/>
      <c r="T83" s="215"/>
      <c r="AT83" s="216" t="s">
        <v>127</v>
      </c>
      <c r="AU83" s="216" t="s">
        <v>82</v>
      </c>
      <c r="AV83" s="11" t="s">
        <v>82</v>
      </c>
      <c r="AW83" s="11" t="s">
        <v>38</v>
      </c>
      <c r="AX83" s="11" t="s">
        <v>74</v>
      </c>
      <c r="AY83" s="216" t="s">
        <v>119</v>
      </c>
    </row>
    <row r="84" spans="2:65" s="1" customFormat="1" ht="16.5" customHeight="1">
      <c r="B84" s="41"/>
      <c r="C84" s="183" t="s">
        <v>134</v>
      </c>
      <c r="D84" s="183" t="s">
        <v>120</v>
      </c>
      <c r="E84" s="184" t="s">
        <v>135</v>
      </c>
      <c r="F84" s="185" t="s">
        <v>136</v>
      </c>
      <c r="G84" s="186" t="s">
        <v>123</v>
      </c>
      <c r="H84" s="187">
        <v>1</v>
      </c>
      <c r="I84" s="188"/>
      <c r="J84" s="189">
        <f>ROUND(I84*H84,2)</f>
        <v>0</v>
      </c>
      <c r="K84" s="185" t="s">
        <v>21</v>
      </c>
      <c r="L84" s="61"/>
      <c r="M84" s="190" t="s">
        <v>21</v>
      </c>
      <c r="N84" s="191" t="s">
        <v>45</v>
      </c>
      <c r="O84" s="42"/>
      <c r="P84" s="192">
        <f>O84*H84</f>
        <v>0</v>
      </c>
      <c r="Q84" s="192">
        <v>0</v>
      </c>
      <c r="R84" s="192">
        <f>Q84*H84</f>
        <v>0</v>
      </c>
      <c r="S84" s="192">
        <v>0</v>
      </c>
      <c r="T84" s="193">
        <f>S84*H84</f>
        <v>0</v>
      </c>
      <c r="AR84" s="24" t="s">
        <v>125</v>
      </c>
      <c r="AT84" s="24" t="s">
        <v>120</v>
      </c>
      <c r="AU84" s="24" t="s">
        <v>82</v>
      </c>
      <c r="AY84" s="24" t="s">
        <v>119</v>
      </c>
      <c r="BE84" s="194">
        <f>IF(N84="základní",J84,0)</f>
        <v>0</v>
      </c>
      <c r="BF84" s="194">
        <f>IF(N84="snížená",J84,0)</f>
        <v>0</v>
      </c>
      <c r="BG84" s="194">
        <f>IF(N84="zákl. přenesená",J84,0)</f>
        <v>0</v>
      </c>
      <c r="BH84" s="194">
        <f>IF(N84="sníž. přenesená",J84,0)</f>
        <v>0</v>
      </c>
      <c r="BI84" s="194">
        <f>IF(N84="nulová",J84,0)</f>
        <v>0</v>
      </c>
      <c r="BJ84" s="24" t="s">
        <v>82</v>
      </c>
      <c r="BK84" s="194">
        <f>ROUND(I84*H84,2)</f>
        <v>0</v>
      </c>
      <c r="BL84" s="24" t="s">
        <v>125</v>
      </c>
      <c r="BM84" s="24" t="s">
        <v>137</v>
      </c>
    </row>
    <row r="85" spans="2:51" s="10" customFormat="1" ht="13.5">
      <c r="B85" s="195"/>
      <c r="C85" s="196"/>
      <c r="D85" s="197" t="s">
        <v>127</v>
      </c>
      <c r="E85" s="198" t="s">
        <v>21</v>
      </c>
      <c r="F85" s="199" t="s">
        <v>138</v>
      </c>
      <c r="G85" s="196"/>
      <c r="H85" s="200">
        <v>1</v>
      </c>
      <c r="I85" s="201"/>
      <c r="J85" s="196"/>
      <c r="K85" s="196"/>
      <c r="L85" s="202"/>
      <c r="M85" s="203"/>
      <c r="N85" s="204"/>
      <c r="O85" s="204"/>
      <c r="P85" s="204"/>
      <c r="Q85" s="204"/>
      <c r="R85" s="204"/>
      <c r="S85" s="204"/>
      <c r="T85" s="205"/>
      <c r="AT85" s="206" t="s">
        <v>127</v>
      </c>
      <c r="AU85" s="206" t="s">
        <v>82</v>
      </c>
      <c r="AV85" s="10" t="s">
        <v>84</v>
      </c>
      <c r="AW85" s="10" t="s">
        <v>38</v>
      </c>
      <c r="AX85" s="10" t="s">
        <v>82</v>
      </c>
      <c r="AY85" s="206" t="s">
        <v>119</v>
      </c>
    </row>
    <row r="86" spans="2:51" s="11" customFormat="1" ht="13.5">
      <c r="B86" s="207"/>
      <c r="C86" s="208"/>
      <c r="D86" s="197" t="s">
        <v>127</v>
      </c>
      <c r="E86" s="209" t="s">
        <v>21</v>
      </c>
      <c r="F86" s="210" t="s">
        <v>139</v>
      </c>
      <c r="G86" s="208"/>
      <c r="H86" s="209" t="s">
        <v>21</v>
      </c>
      <c r="I86" s="211"/>
      <c r="J86" s="208"/>
      <c r="K86" s="208"/>
      <c r="L86" s="212"/>
      <c r="M86" s="213"/>
      <c r="N86" s="214"/>
      <c r="O86" s="214"/>
      <c r="P86" s="214"/>
      <c r="Q86" s="214"/>
      <c r="R86" s="214"/>
      <c r="S86" s="214"/>
      <c r="T86" s="215"/>
      <c r="AT86" s="216" t="s">
        <v>127</v>
      </c>
      <c r="AU86" s="216" t="s">
        <v>82</v>
      </c>
      <c r="AV86" s="11" t="s">
        <v>82</v>
      </c>
      <c r="AW86" s="11" t="s">
        <v>38</v>
      </c>
      <c r="AX86" s="11" t="s">
        <v>74</v>
      </c>
      <c r="AY86" s="216" t="s">
        <v>119</v>
      </c>
    </row>
    <row r="87" spans="2:65" s="1" customFormat="1" ht="16.5" customHeight="1">
      <c r="B87" s="41"/>
      <c r="C87" s="183" t="s">
        <v>118</v>
      </c>
      <c r="D87" s="183" t="s">
        <v>120</v>
      </c>
      <c r="E87" s="184" t="s">
        <v>140</v>
      </c>
      <c r="F87" s="185" t="s">
        <v>141</v>
      </c>
      <c r="G87" s="186" t="s">
        <v>123</v>
      </c>
      <c r="H87" s="187">
        <v>1</v>
      </c>
      <c r="I87" s="188"/>
      <c r="J87" s="189">
        <f>ROUND(I87*H87,2)</f>
        <v>0</v>
      </c>
      <c r="K87" s="185" t="s">
        <v>124</v>
      </c>
      <c r="L87" s="61"/>
      <c r="M87" s="190" t="s">
        <v>21</v>
      </c>
      <c r="N87" s="191" t="s">
        <v>45</v>
      </c>
      <c r="O87" s="42"/>
      <c r="P87" s="192">
        <f>O87*H87</f>
        <v>0</v>
      </c>
      <c r="Q87" s="192">
        <v>0</v>
      </c>
      <c r="R87" s="192">
        <f>Q87*H87</f>
        <v>0</v>
      </c>
      <c r="S87" s="192">
        <v>0</v>
      </c>
      <c r="T87" s="193">
        <f>S87*H87</f>
        <v>0</v>
      </c>
      <c r="AR87" s="24" t="s">
        <v>125</v>
      </c>
      <c r="AT87" s="24" t="s">
        <v>120</v>
      </c>
      <c r="AU87" s="24" t="s">
        <v>82</v>
      </c>
      <c r="AY87" s="24" t="s">
        <v>119</v>
      </c>
      <c r="BE87" s="194">
        <f>IF(N87="základní",J87,0)</f>
        <v>0</v>
      </c>
      <c r="BF87" s="194">
        <f>IF(N87="snížená",J87,0)</f>
        <v>0</v>
      </c>
      <c r="BG87" s="194">
        <f>IF(N87="zákl. přenesená",J87,0)</f>
        <v>0</v>
      </c>
      <c r="BH87" s="194">
        <f>IF(N87="sníž. přenesená",J87,0)</f>
        <v>0</v>
      </c>
      <c r="BI87" s="194">
        <f>IF(N87="nulová",J87,0)</f>
        <v>0</v>
      </c>
      <c r="BJ87" s="24" t="s">
        <v>82</v>
      </c>
      <c r="BK87" s="194">
        <f>ROUND(I87*H87,2)</f>
        <v>0</v>
      </c>
      <c r="BL87" s="24" t="s">
        <v>125</v>
      </c>
      <c r="BM87" s="24" t="s">
        <v>142</v>
      </c>
    </row>
    <row r="88" spans="2:51" s="11" customFormat="1" ht="13.5">
      <c r="B88" s="207"/>
      <c r="C88" s="208"/>
      <c r="D88" s="197" t="s">
        <v>127</v>
      </c>
      <c r="E88" s="209" t="s">
        <v>21</v>
      </c>
      <c r="F88" s="210" t="s">
        <v>143</v>
      </c>
      <c r="G88" s="208"/>
      <c r="H88" s="209" t="s">
        <v>21</v>
      </c>
      <c r="I88" s="211"/>
      <c r="J88" s="208"/>
      <c r="K88" s="208"/>
      <c r="L88" s="212"/>
      <c r="M88" s="213"/>
      <c r="N88" s="214"/>
      <c r="O88" s="214"/>
      <c r="P88" s="214"/>
      <c r="Q88" s="214"/>
      <c r="R88" s="214"/>
      <c r="S88" s="214"/>
      <c r="T88" s="215"/>
      <c r="AT88" s="216" t="s">
        <v>127</v>
      </c>
      <c r="AU88" s="216" t="s">
        <v>82</v>
      </c>
      <c r="AV88" s="11" t="s">
        <v>82</v>
      </c>
      <c r="AW88" s="11" t="s">
        <v>38</v>
      </c>
      <c r="AX88" s="11" t="s">
        <v>74</v>
      </c>
      <c r="AY88" s="216" t="s">
        <v>119</v>
      </c>
    </row>
    <row r="89" spans="2:51" s="11" customFormat="1" ht="27">
      <c r="B89" s="207"/>
      <c r="C89" s="208"/>
      <c r="D89" s="197" t="s">
        <v>127</v>
      </c>
      <c r="E89" s="209" t="s">
        <v>21</v>
      </c>
      <c r="F89" s="210" t="s">
        <v>144</v>
      </c>
      <c r="G89" s="208"/>
      <c r="H89" s="209" t="s">
        <v>21</v>
      </c>
      <c r="I89" s="211"/>
      <c r="J89" s="208"/>
      <c r="K89" s="208"/>
      <c r="L89" s="212"/>
      <c r="M89" s="213"/>
      <c r="N89" s="214"/>
      <c r="O89" s="214"/>
      <c r="P89" s="214"/>
      <c r="Q89" s="214"/>
      <c r="R89" s="214"/>
      <c r="S89" s="214"/>
      <c r="T89" s="215"/>
      <c r="AT89" s="216" t="s">
        <v>127</v>
      </c>
      <c r="AU89" s="216" t="s">
        <v>82</v>
      </c>
      <c r="AV89" s="11" t="s">
        <v>82</v>
      </c>
      <c r="AW89" s="11" t="s">
        <v>38</v>
      </c>
      <c r="AX89" s="11" t="s">
        <v>74</v>
      </c>
      <c r="AY89" s="216" t="s">
        <v>119</v>
      </c>
    </row>
    <row r="90" spans="2:51" s="10" customFormat="1" ht="13.5">
      <c r="B90" s="195"/>
      <c r="C90" s="196"/>
      <c r="D90" s="197" t="s">
        <v>127</v>
      </c>
      <c r="E90" s="198" t="s">
        <v>21</v>
      </c>
      <c r="F90" s="199" t="s">
        <v>145</v>
      </c>
      <c r="G90" s="196"/>
      <c r="H90" s="200">
        <v>1</v>
      </c>
      <c r="I90" s="201"/>
      <c r="J90" s="196"/>
      <c r="K90" s="196"/>
      <c r="L90" s="202"/>
      <c r="M90" s="203"/>
      <c r="N90" s="204"/>
      <c r="O90" s="204"/>
      <c r="P90" s="204"/>
      <c r="Q90" s="204"/>
      <c r="R90" s="204"/>
      <c r="S90" s="204"/>
      <c r="T90" s="205"/>
      <c r="AT90" s="206" t="s">
        <v>127</v>
      </c>
      <c r="AU90" s="206" t="s">
        <v>82</v>
      </c>
      <c r="AV90" s="10" t="s">
        <v>84</v>
      </c>
      <c r="AW90" s="10" t="s">
        <v>38</v>
      </c>
      <c r="AX90" s="10" t="s">
        <v>82</v>
      </c>
      <c r="AY90" s="206" t="s">
        <v>119</v>
      </c>
    </row>
    <row r="91" spans="2:65" s="1" customFormat="1" ht="16.5" customHeight="1">
      <c r="B91" s="41"/>
      <c r="C91" s="183" t="s">
        <v>146</v>
      </c>
      <c r="D91" s="183" t="s">
        <v>120</v>
      </c>
      <c r="E91" s="184" t="s">
        <v>147</v>
      </c>
      <c r="F91" s="185" t="s">
        <v>148</v>
      </c>
      <c r="G91" s="186" t="s">
        <v>123</v>
      </c>
      <c r="H91" s="187">
        <v>1</v>
      </c>
      <c r="I91" s="188"/>
      <c r="J91" s="189">
        <f>ROUND(I91*H91,2)</f>
        <v>0</v>
      </c>
      <c r="K91" s="185" t="s">
        <v>124</v>
      </c>
      <c r="L91" s="61"/>
      <c r="M91" s="190" t="s">
        <v>21</v>
      </c>
      <c r="N91" s="191" t="s">
        <v>45</v>
      </c>
      <c r="O91" s="42"/>
      <c r="P91" s="192">
        <f>O91*H91</f>
        <v>0</v>
      </c>
      <c r="Q91" s="192">
        <v>0</v>
      </c>
      <c r="R91" s="192">
        <f>Q91*H91</f>
        <v>0</v>
      </c>
      <c r="S91" s="192">
        <v>0</v>
      </c>
      <c r="T91" s="193">
        <f>S91*H91</f>
        <v>0</v>
      </c>
      <c r="AR91" s="24" t="s">
        <v>149</v>
      </c>
      <c r="AT91" s="24" t="s">
        <v>120</v>
      </c>
      <c r="AU91" s="24" t="s">
        <v>82</v>
      </c>
      <c r="AY91" s="24" t="s">
        <v>119</v>
      </c>
      <c r="BE91" s="194">
        <f>IF(N91="základní",J91,0)</f>
        <v>0</v>
      </c>
      <c r="BF91" s="194">
        <f>IF(N91="snížená",J91,0)</f>
        <v>0</v>
      </c>
      <c r="BG91" s="194">
        <f>IF(N91="zákl. přenesená",J91,0)</f>
        <v>0</v>
      </c>
      <c r="BH91" s="194">
        <f>IF(N91="sníž. přenesená",J91,0)</f>
        <v>0</v>
      </c>
      <c r="BI91" s="194">
        <f>IF(N91="nulová",J91,0)</f>
        <v>0</v>
      </c>
      <c r="BJ91" s="24" t="s">
        <v>82</v>
      </c>
      <c r="BK91" s="194">
        <f>ROUND(I91*H91,2)</f>
        <v>0</v>
      </c>
      <c r="BL91" s="24" t="s">
        <v>149</v>
      </c>
      <c r="BM91" s="24" t="s">
        <v>150</v>
      </c>
    </row>
    <row r="92" spans="2:51" s="11" customFormat="1" ht="13.5">
      <c r="B92" s="207"/>
      <c r="C92" s="208"/>
      <c r="D92" s="197" t="s">
        <v>127</v>
      </c>
      <c r="E92" s="209" t="s">
        <v>21</v>
      </c>
      <c r="F92" s="210" t="s">
        <v>151</v>
      </c>
      <c r="G92" s="208"/>
      <c r="H92" s="209" t="s">
        <v>21</v>
      </c>
      <c r="I92" s="211"/>
      <c r="J92" s="208"/>
      <c r="K92" s="208"/>
      <c r="L92" s="212"/>
      <c r="M92" s="213"/>
      <c r="N92" s="214"/>
      <c r="O92" s="214"/>
      <c r="P92" s="214"/>
      <c r="Q92" s="214"/>
      <c r="R92" s="214"/>
      <c r="S92" s="214"/>
      <c r="T92" s="215"/>
      <c r="AT92" s="216" t="s">
        <v>127</v>
      </c>
      <c r="AU92" s="216" t="s">
        <v>82</v>
      </c>
      <c r="AV92" s="11" t="s">
        <v>82</v>
      </c>
      <c r="AW92" s="11" t="s">
        <v>38</v>
      </c>
      <c r="AX92" s="11" t="s">
        <v>74</v>
      </c>
      <c r="AY92" s="216" t="s">
        <v>119</v>
      </c>
    </row>
    <row r="93" spans="2:51" s="10" customFormat="1" ht="13.5">
      <c r="B93" s="195"/>
      <c r="C93" s="196"/>
      <c r="D93" s="197" t="s">
        <v>127</v>
      </c>
      <c r="E93" s="198" t="s">
        <v>21</v>
      </c>
      <c r="F93" s="199" t="s">
        <v>145</v>
      </c>
      <c r="G93" s="196"/>
      <c r="H93" s="200">
        <v>1</v>
      </c>
      <c r="I93" s="201"/>
      <c r="J93" s="196"/>
      <c r="K93" s="196"/>
      <c r="L93" s="202"/>
      <c r="M93" s="203"/>
      <c r="N93" s="204"/>
      <c r="O93" s="204"/>
      <c r="P93" s="204"/>
      <c r="Q93" s="204"/>
      <c r="R93" s="204"/>
      <c r="S93" s="204"/>
      <c r="T93" s="205"/>
      <c r="AT93" s="206" t="s">
        <v>127</v>
      </c>
      <c r="AU93" s="206" t="s">
        <v>82</v>
      </c>
      <c r="AV93" s="10" t="s">
        <v>84</v>
      </c>
      <c r="AW93" s="10" t="s">
        <v>38</v>
      </c>
      <c r="AX93" s="10" t="s">
        <v>82</v>
      </c>
      <c r="AY93" s="206" t="s">
        <v>119</v>
      </c>
    </row>
    <row r="94" spans="2:65" s="1" customFormat="1" ht="16.5" customHeight="1">
      <c r="B94" s="41"/>
      <c r="C94" s="183" t="s">
        <v>152</v>
      </c>
      <c r="D94" s="183" t="s">
        <v>120</v>
      </c>
      <c r="E94" s="184" t="s">
        <v>153</v>
      </c>
      <c r="F94" s="185" t="s">
        <v>154</v>
      </c>
      <c r="G94" s="186" t="s">
        <v>123</v>
      </c>
      <c r="H94" s="187">
        <v>1</v>
      </c>
      <c r="I94" s="188"/>
      <c r="J94" s="189">
        <f>ROUND(I94*H94,2)</f>
        <v>0</v>
      </c>
      <c r="K94" s="185" t="s">
        <v>124</v>
      </c>
      <c r="L94" s="61"/>
      <c r="M94" s="190" t="s">
        <v>21</v>
      </c>
      <c r="N94" s="191" t="s">
        <v>45</v>
      </c>
      <c r="O94" s="42"/>
      <c r="P94" s="192">
        <f>O94*H94</f>
        <v>0</v>
      </c>
      <c r="Q94" s="192">
        <v>0</v>
      </c>
      <c r="R94" s="192">
        <f>Q94*H94</f>
        <v>0</v>
      </c>
      <c r="S94" s="192">
        <v>0</v>
      </c>
      <c r="T94" s="193">
        <f>S94*H94</f>
        <v>0</v>
      </c>
      <c r="AR94" s="24" t="s">
        <v>125</v>
      </c>
      <c r="AT94" s="24" t="s">
        <v>120</v>
      </c>
      <c r="AU94" s="24" t="s">
        <v>82</v>
      </c>
      <c r="AY94" s="24" t="s">
        <v>119</v>
      </c>
      <c r="BE94" s="194">
        <f>IF(N94="základní",J94,0)</f>
        <v>0</v>
      </c>
      <c r="BF94" s="194">
        <f>IF(N94="snížená",J94,0)</f>
        <v>0</v>
      </c>
      <c r="BG94" s="194">
        <f>IF(N94="zákl. přenesená",J94,0)</f>
        <v>0</v>
      </c>
      <c r="BH94" s="194">
        <f>IF(N94="sníž. přenesená",J94,0)</f>
        <v>0</v>
      </c>
      <c r="BI94" s="194">
        <f>IF(N94="nulová",J94,0)</f>
        <v>0</v>
      </c>
      <c r="BJ94" s="24" t="s">
        <v>82</v>
      </c>
      <c r="BK94" s="194">
        <f>ROUND(I94*H94,2)</f>
        <v>0</v>
      </c>
      <c r="BL94" s="24" t="s">
        <v>125</v>
      </c>
      <c r="BM94" s="24" t="s">
        <v>155</v>
      </c>
    </row>
    <row r="95" spans="2:51" s="11" customFormat="1" ht="13.5">
      <c r="B95" s="207"/>
      <c r="C95" s="208"/>
      <c r="D95" s="197" t="s">
        <v>127</v>
      </c>
      <c r="E95" s="209" t="s">
        <v>21</v>
      </c>
      <c r="F95" s="210" t="s">
        <v>156</v>
      </c>
      <c r="G95" s="208"/>
      <c r="H95" s="209" t="s">
        <v>21</v>
      </c>
      <c r="I95" s="211"/>
      <c r="J95" s="208"/>
      <c r="K95" s="208"/>
      <c r="L95" s="212"/>
      <c r="M95" s="213"/>
      <c r="N95" s="214"/>
      <c r="O95" s="214"/>
      <c r="P95" s="214"/>
      <c r="Q95" s="214"/>
      <c r="R95" s="214"/>
      <c r="S95" s="214"/>
      <c r="T95" s="215"/>
      <c r="AT95" s="216" t="s">
        <v>127</v>
      </c>
      <c r="AU95" s="216" t="s">
        <v>82</v>
      </c>
      <c r="AV95" s="11" t="s">
        <v>82</v>
      </c>
      <c r="AW95" s="11" t="s">
        <v>38</v>
      </c>
      <c r="AX95" s="11" t="s">
        <v>74</v>
      </c>
      <c r="AY95" s="216" t="s">
        <v>119</v>
      </c>
    </row>
    <row r="96" spans="2:51" s="11" customFormat="1" ht="13.5">
      <c r="B96" s="207"/>
      <c r="C96" s="208"/>
      <c r="D96" s="197" t="s">
        <v>127</v>
      </c>
      <c r="E96" s="209" t="s">
        <v>21</v>
      </c>
      <c r="F96" s="210" t="s">
        <v>157</v>
      </c>
      <c r="G96" s="208"/>
      <c r="H96" s="209" t="s">
        <v>21</v>
      </c>
      <c r="I96" s="211"/>
      <c r="J96" s="208"/>
      <c r="K96" s="208"/>
      <c r="L96" s="212"/>
      <c r="M96" s="213"/>
      <c r="N96" s="214"/>
      <c r="O96" s="214"/>
      <c r="P96" s="214"/>
      <c r="Q96" s="214"/>
      <c r="R96" s="214"/>
      <c r="S96" s="214"/>
      <c r="T96" s="215"/>
      <c r="AT96" s="216" t="s">
        <v>127</v>
      </c>
      <c r="AU96" s="216" t="s">
        <v>82</v>
      </c>
      <c r="AV96" s="11" t="s">
        <v>82</v>
      </c>
      <c r="AW96" s="11" t="s">
        <v>38</v>
      </c>
      <c r="AX96" s="11" t="s">
        <v>74</v>
      </c>
      <c r="AY96" s="216" t="s">
        <v>119</v>
      </c>
    </row>
    <row r="97" spans="2:51" s="11" customFormat="1" ht="13.5">
      <c r="B97" s="207"/>
      <c r="C97" s="208"/>
      <c r="D97" s="197" t="s">
        <v>127</v>
      </c>
      <c r="E97" s="209" t="s">
        <v>21</v>
      </c>
      <c r="F97" s="210" t="s">
        <v>158</v>
      </c>
      <c r="G97" s="208"/>
      <c r="H97" s="209" t="s">
        <v>21</v>
      </c>
      <c r="I97" s="211"/>
      <c r="J97" s="208"/>
      <c r="K97" s="208"/>
      <c r="L97" s="212"/>
      <c r="M97" s="213"/>
      <c r="N97" s="214"/>
      <c r="O97" s="214"/>
      <c r="P97" s="214"/>
      <c r="Q97" s="214"/>
      <c r="R97" s="214"/>
      <c r="S97" s="214"/>
      <c r="T97" s="215"/>
      <c r="AT97" s="216" t="s">
        <v>127</v>
      </c>
      <c r="AU97" s="216" t="s">
        <v>82</v>
      </c>
      <c r="AV97" s="11" t="s">
        <v>82</v>
      </c>
      <c r="AW97" s="11" t="s">
        <v>38</v>
      </c>
      <c r="AX97" s="11" t="s">
        <v>74</v>
      </c>
      <c r="AY97" s="216" t="s">
        <v>119</v>
      </c>
    </row>
    <row r="98" spans="2:51" s="11" customFormat="1" ht="13.5">
      <c r="B98" s="207"/>
      <c r="C98" s="208"/>
      <c r="D98" s="197" t="s">
        <v>127</v>
      </c>
      <c r="E98" s="209" t="s">
        <v>21</v>
      </c>
      <c r="F98" s="210" t="s">
        <v>159</v>
      </c>
      <c r="G98" s="208"/>
      <c r="H98" s="209" t="s">
        <v>21</v>
      </c>
      <c r="I98" s="211"/>
      <c r="J98" s="208"/>
      <c r="K98" s="208"/>
      <c r="L98" s="212"/>
      <c r="M98" s="213"/>
      <c r="N98" s="214"/>
      <c r="O98" s="214"/>
      <c r="P98" s="214"/>
      <c r="Q98" s="214"/>
      <c r="R98" s="214"/>
      <c r="S98" s="214"/>
      <c r="T98" s="215"/>
      <c r="AT98" s="216" t="s">
        <v>127</v>
      </c>
      <c r="AU98" s="216" t="s">
        <v>82</v>
      </c>
      <c r="AV98" s="11" t="s">
        <v>82</v>
      </c>
      <c r="AW98" s="11" t="s">
        <v>38</v>
      </c>
      <c r="AX98" s="11" t="s">
        <v>74</v>
      </c>
      <c r="AY98" s="216" t="s">
        <v>119</v>
      </c>
    </row>
    <row r="99" spans="2:51" s="10" customFormat="1" ht="13.5">
      <c r="B99" s="195"/>
      <c r="C99" s="196"/>
      <c r="D99" s="197" t="s">
        <v>127</v>
      </c>
      <c r="E99" s="198" t="s">
        <v>21</v>
      </c>
      <c r="F99" s="199" t="s">
        <v>160</v>
      </c>
      <c r="G99" s="196"/>
      <c r="H99" s="200">
        <v>1</v>
      </c>
      <c r="I99" s="201"/>
      <c r="J99" s="196"/>
      <c r="K99" s="196"/>
      <c r="L99" s="202"/>
      <c r="M99" s="203"/>
      <c r="N99" s="204"/>
      <c r="O99" s="204"/>
      <c r="P99" s="204"/>
      <c r="Q99" s="204"/>
      <c r="R99" s="204"/>
      <c r="S99" s="204"/>
      <c r="T99" s="205"/>
      <c r="AT99" s="206" t="s">
        <v>127</v>
      </c>
      <c r="AU99" s="206" t="s">
        <v>82</v>
      </c>
      <c r="AV99" s="10" t="s">
        <v>84</v>
      </c>
      <c r="AW99" s="10" t="s">
        <v>38</v>
      </c>
      <c r="AX99" s="10" t="s">
        <v>82</v>
      </c>
      <c r="AY99" s="206" t="s">
        <v>119</v>
      </c>
    </row>
    <row r="100" spans="2:65" s="1" customFormat="1" ht="16.5" customHeight="1">
      <c r="B100" s="41"/>
      <c r="C100" s="183" t="s">
        <v>161</v>
      </c>
      <c r="D100" s="183" t="s">
        <v>120</v>
      </c>
      <c r="E100" s="184" t="s">
        <v>162</v>
      </c>
      <c r="F100" s="185" t="s">
        <v>163</v>
      </c>
      <c r="G100" s="186" t="s">
        <v>123</v>
      </c>
      <c r="H100" s="187">
        <v>1</v>
      </c>
      <c r="I100" s="188"/>
      <c r="J100" s="189">
        <f>ROUND(I100*H100,2)</f>
        <v>0</v>
      </c>
      <c r="K100" s="185" t="s">
        <v>124</v>
      </c>
      <c r="L100" s="61"/>
      <c r="M100" s="190" t="s">
        <v>21</v>
      </c>
      <c r="N100" s="191" t="s">
        <v>45</v>
      </c>
      <c r="O100" s="42"/>
      <c r="P100" s="192">
        <f>O100*H100</f>
        <v>0</v>
      </c>
      <c r="Q100" s="192">
        <v>0</v>
      </c>
      <c r="R100" s="192">
        <f>Q100*H100</f>
        <v>0</v>
      </c>
      <c r="S100" s="192">
        <v>0</v>
      </c>
      <c r="T100" s="193">
        <f>S100*H100</f>
        <v>0</v>
      </c>
      <c r="AR100" s="24" t="s">
        <v>125</v>
      </c>
      <c r="AT100" s="24" t="s">
        <v>120</v>
      </c>
      <c r="AU100" s="24" t="s">
        <v>82</v>
      </c>
      <c r="AY100" s="24" t="s">
        <v>119</v>
      </c>
      <c r="BE100" s="194">
        <f>IF(N100="základní",J100,0)</f>
        <v>0</v>
      </c>
      <c r="BF100" s="194">
        <f>IF(N100="snížená",J100,0)</f>
        <v>0</v>
      </c>
      <c r="BG100" s="194">
        <f>IF(N100="zákl. přenesená",J100,0)</f>
        <v>0</v>
      </c>
      <c r="BH100" s="194">
        <f>IF(N100="sníž. přenesená",J100,0)</f>
        <v>0</v>
      </c>
      <c r="BI100" s="194">
        <f>IF(N100="nulová",J100,0)</f>
        <v>0</v>
      </c>
      <c r="BJ100" s="24" t="s">
        <v>82</v>
      </c>
      <c r="BK100" s="194">
        <f>ROUND(I100*H100,2)</f>
        <v>0</v>
      </c>
      <c r="BL100" s="24" t="s">
        <v>125</v>
      </c>
      <c r="BM100" s="24" t="s">
        <v>164</v>
      </c>
    </row>
    <row r="101" spans="2:51" s="11" customFormat="1" ht="13.5">
      <c r="B101" s="207"/>
      <c r="C101" s="208"/>
      <c r="D101" s="197" t="s">
        <v>127</v>
      </c>
      <c r="E101" s="209" t="s">
        <v>21</v>
      </c>
      <c r="F101" s="210" t="s">
        <v>165</v>
      </c>
      <c r="G101" s="208"/>
      <c r="H101" s="209" t="s">
        <v>21</v>
      </c>
      <c r="I101" s="211"/>
      <c r="J101" s="208"/>
      <c r="K101" s="208"/>
      <c r="L101" s="212"/>
      <c r="M101" s="213"/>
      <c r="N101" s="214"/>
      <c r="O101" s="214"/>
      <c r="P101" s="214"/>
      <c r="Q101" s="214"/>
      <c r="R101" s="214"/>
      <c r="S101" s="214"/>
      <c r="T101" s="215"/>
      <c r="AT101" s="216" t="s">
        <v>127</v>
      </c>
      <c r="AU101" s="216" t="s">
        <v>82</v>
      </c>
      <c r="AV101" s="11" t="s">
        <v>82</v>
      </c>
      <c r="AW101" s="11" t="s">
        <v>38</v>
      </c>
      <c r="AX101" s="11" t="s">
        <v>74</v>
      </c>
      <c r="AY101" s="216" t="s">
        <v>119</v>
      </c>
    </row>
    <row r="102" spans="2:51" s="11" customFormat="1" ht="13.5">
      <c r="B102" s="207"/>
      <c r="C102" s="208"/>
      <c r="D102" s="197" t="s">
        <v>127</v>
      </c>
      <c r="E102" s="209" t="s">
        <v>21</v>
      </c>
      <c r="F102" s="210" t="s">
        <v>166</v>
      </c>
      <c r="G102" s="208"/>
      <c r="H102" s="209" t="s">
        <v>21</v>
      </c>
      <c r="I102" s="211"/>
      <c r="J102" s="208"/>
      <c r="K102" s="208"/>
      <c r="L102" s="212"/>
      <c r="M102" s="213"/>
      <c r="N102" s="214"/>
      <c r="O102" s="214"/>
      <c r="P102" s="214"/>
      <c r="Q102" s="214"/>
      <c r="R102" s="214"/>
      <c r="S102" s="214"/>
      <c r="T102" s="215"/>
      <c r="AT102" s="216" t="s">
        <v>127</v>
      </c>
      <c r="AU102" s="216" t="s">
        <v>82</v>
      </c>
      <c r="AV102" s="11" t="s">
        <v>82</v>
      </c>
      <c r="AW102" s="11" t="s">
        <v>38</v>
      </c>
      <c r="AX102" s="11" t="s">
        <v>74</v>
      </c>
      <c r="AY102" s="216" t="s">
        <v>119</v>
      </c>
    </row>
    <row r="103" spans="2:51" s="10" customFormat="1" ht="13.5">
      <c r="B103" s="195"/>
      <c r="C103" s="196"/>
      <c r="D103" s="197" t="s">
        <v>127</v>
      </c>
      <c r="E103" s="198" t="s">
        <v>21</v>
      </c>
      <c r="F103" s="199" t="s">
        <v>160</v>
      </c>
      <c r="G103" s="196"/>
      <c r="H103" s="200">
        <v>1</v>
      </c>
      <c r="I103" s="201"/>
      <c r="J103" s="196"/>
      <c r="K103" s="196"/>
      <c r="L103" s="202"/>
      <c r="M103" s="203"/>
      <c r="N103" s="204"/>
      <c r="O103" s="204"/>
      <c r="P103" s="204"/>
      <c r="Q103" s="204"/>
      <c r="R103" s="204"/>
      <c r="S103" s="204"/>
      <c r="T103" s="205"/>
      <c r="AT103" s="206" t="s">
        <v>127</v>
      </c>
      <c r="AU103" s="206" t="s">
        <v>82</v>
      </c>
      <c r="AV103" s="10" t="s">
        <v>84</v>
      </c>
      <c r="AW103" s="10" t="s">
        <v>38</v>
      </c>
      <c r="AX103" s="10" t="s">
        <v>82</v>
      </c>
      <c r="AY103" s="206" t="s">
        <v>119</v>
      </c>
    </row>
    <row r="104" spans="2:65" s="1" customFormat="1" ht="16.5" customHeight="1">
      <c r="B104" s="41"/>
      <c r="C104" s="183" t="s">
        <v>167</v>
      </c>
      <c r="D104" s="183" t="s">
        <v>120</v>
      </c>
      <c r="E104" s="184" t="s">
        <v>168</v>
      </c>
      <c r="F104" s="185" t="s">
        <v>169</v>
      </c>
      <c r="G104" s="186" t="s">
        <v>123</v>
      </c>
      <c r="H104" s="187">
        <v>1</v>
      </c>
      <c r="I104" s="188"/>
      <c r="J104" s="189">
        <f>ROUND(I104*H104,2)</f>
        <v>0</v>
      </c>
      <c r="K104" s="185" t="s">
        <v>124</v>
      </c>
      <c r="L104" s="61"/>
      <c r="M104" s="190" t="s">
        <v>21</v>
      </c>
      <c r="N104" s="191" t="s">
        <v>45</v>
      </c>
      <c r="O104" s="42"/>
      <c r="P104" s="192">
        <f>O104*H104</f>
        <v>0</v>
      </c>
      <c r="Q104" s="192">
        <v>0</v>
      </c>
      <c r="R104" s="192">
        <f>Q104*H104</f>
        <v>0</v>
      </c>
      <c r="S104" s="192">
        <v>0</v>
      </c>
      <c r="T104" s="193">
        <f>S104*H104</f>
        <v>0</v>
      </c>
      <c r="AR104" s="24" t="s">
        <v>125</v>
      </c>
      <c r="AT104" s="24" t="s">
        <v>120</v>
      </c>
      <c r="AU104" s="24" t="s">
        <v>82</v>
      </c>
      <c r="AY104" s="24" t="s">
        <v>119</v>
      </c>
      <c r="BE104" s="194">
        <f>IF(N104="základní",J104,0)</f>
        <v>0</v>
      </c>
      <c r="BF104" s="194">
        <f>IF(N104="snížená",J104,0)</f>
        <v>0</v>
      </c>
      <c r="BG104" s="194">
        <f>IF(N104="zákl. přenesená",J104,0)</f>
        <v>0</v>
      </c>
      <c r="BH104" s="194">
        <f>IF(N104="sníž. přenesená",J104,0)</f>
        <v>0</v>
      </c>
      <c r="BI104" s="194">
        <f>IF(N104="nulová",J104,0)</f>
        <v>0</v>
      </c>
      <c r="BJ104" s="24" t="s">
        <v>82</v>
      </c>
      <c r="BK104" s="194">
        <f>ROUND(I104*H104,2)</f>
        <v>0</v>
      </c>
      <c r="BL104" s="24" t="s">
        <v>125</v>
      </c>
      <c r="BM104" s="24" t="s">
        <v>170</v>
      </c>
    </row>
    <row r="105" spans="2:51" s="11" customFormat="1" ht="13.5">
      <c r="B105" s="207"/>
      <c r="C105" s="208"/>
      <c r="D105" s="197" t="s">
        <v>127</v>
      </c>
      <c r="E105" s="209" t="s">
        <v>21</v>
      </c>
      <c r="F105" s="210" t="s">
        <v>171</v>
      </c>
      <c r="G105" s="208"/>
      <c r="H105" s="209" t="s">
        <v>21</v>
      </c>
      <c r="I105" s="211"/>
      <c r="J105" s="208"/>
      <c r="K105" s="208"/>
      <c r="L105" s="212"/>
      <c r="M105" s="213"/>
      <c r="N105" s="214"/>
      <c r="O105" s="214"/>
      <c r="P105" s="214"/>
      <c r="Q105" s="214"/>
      <c r="R105" s="214"/>
      <c r="S105" s="214"/>
      <c r="T105" s="215"/>
      <c r="AT105" s="216" t="s">
        <v>127</v>
      </c>
      <c r="AU105" s="216" t="s">
        <v>82</v>
      </c>
      <c r="AV105" s="11" t="s">
        <v>82</v>
      </c>
      <c r="AW105" s="11" t="s">
        <v>38</v>
      </c>
      <c r="AX105" s="11" t="s">
        <v>74</v>
      </c>
      <c r="AY105" s="216" t="s">
        <v>119</v>
      </c>
    </row>
    <row r="106" spans="2:51" s="11" customFormat="1" ht="13.5">
      <c r="B106" s="207"/>
      <c r="C106" s="208"/>
      <c r="D106" s="197" t="s">
        <v>127</v>
      </c>
      <c r="E106" s="209" t="s">
        <v>21</v>
      </c>
      <c r="F106" s="210" t="s">
        <v>172</v>
      </c>
      <c r="G106" s="208"/>
      <c r="H106" s="209" t="s">
        <v>21</v>
      </c>
      <c r="I106" s="211"/>
      <c r="J106" s="208"/>
      <c r="K106" s="208"/>
      <c r="L106" s="212"/>
      <c r="M106" s="213"/>
      <c r="N106" s="214"/>
      <c r="O106" s="214"/>
      <c r="P106" s="214"/>
      <c r="Q106" s="214"/>
      <c r="R106" s="214"/>
      <c r="S106" s="214"/>
      <c r="T106" s="215"/>
      <c r="AT106" s="216" t="s">
        <v>127</v>
      </c>
      <c r="AU106" s="216" t="s">
        <v>82</v>
      </c>
      <c r="AV106" s="11" t="s">
        <v>82</v>
      </c>
      <c r="AW106" s="11" t="s">
        <v>38</v>
      </c>
      <c r="AX106" s="11" t="s">
        <v>74</v>
      </c>
      <c r="AY106" s="216" t="s">
        <v>119</v>
      </c>
    </row>
    <row r="107" spans="2:51" s="10" customFormat="1" ht="13.5">
      <c r="B107" s="195"/>
      <c r="C107" s="196"/>
      <c r="D107" s="197" t="s">
        <v>127</v>
      </c>
      <c r="E107" s="198" t="s">
        <v>21</v>
      </c>
      <c r="F107" s="199" t="s">
        <v>160</v>
      </c>
      <c r="G107" s="196"/>
      <c r="H107" s="200">
        <v>1</v>
      </c>
      <c r="I107" s="201"/>
      <c r="J107" s="196"/>
      <c r="K107" s="196"/>
      <c r="L107" s="202"/>
      <c r="M107" s="203"/>
      <c r="N107" s="204"/>
      <c r="O107" s="204"/>
      <c r="P107" s="204"/>
      <c r="Q107" s="204"/>
      <c r="R107" s="204"/>
      <c r="S107" s="204"/>
      <c r="T107" s="205"/>
      <c r="AT107" s="206" t="s">
        <v>127</v>
      </c>
      <c r="AU107" s="206" t="s">
        <v>82</v>
      </c>
      <c r="AV107" s="10" t="s">
        <v>84</v>
      </c>
      <c r="AW107" s="10" t="s">
        <v>38</v>
      </c>
      <c r="AX107" s="10" t="s">
        <v>82</v>
      </c>
      <c r="AY107" s="206" t="s">
        <v>119</v>
      </c>
    </row>
    <row r="108" spans="2:65" s="1" customFormat="1" ht="16.5" customHeight="1">
      <c r="B108" s="41"/>
      <c r="C108" s="183" t="s">
        <v>173</v>
      </c>
      <c r="D108" s="183" t="s">
        <v>120</v>
      </c>
      <c r="E108" s="184" t="s">
        <v>174</v>
      </c>
      <c r="F108" s="185" t="s">
        <v>169</v>
      </c>
      <c r="G108" s="186" t="s">
        <v>175</v>
      </c>
      <c r="H108" s="187">
        <v>9</v>
      </c>
      <c r="I108" s="188"/>
      <c r="J108" s="189">
        <f>ROUND(I108*H108,2)</f>
        <v>0</v>
      </c>
      <c r="K108" s="185" t="s">
        <v>21</v>
      </c>
      <c r="L108" s="61"/>
      <c r="M108" s="190" t="s">
        <v>21</v>
      </c>
      <c r="N108" s="191" t="s">
        <v>45</v>
      </c>
      <c r="O108" s="42"/>
      <c r="P108" s="192">
        <f>O108*H108</f>
        <v>0</v>
      </c>
      <c r="Q108" s="192">
        <v>0</v>
      </c>
      <c r="R108" s="192">
        <f>Q108*H108</f>
        <v>0</v>
      </c>
      <c r="S108" s="192">
        <v>0</v>
      </c>
      <c r="T108" s="193">
        <f>S108*H108</f>
        <v>0</v>
      </c>
      <c r="AR108" s="24" t="s">
        <v>149</v>
      </c>
      <c r="AT108" s="24" t="s">
        <v>120</v>
      </c>
      <c r="AU108" s="24" t="s">
        <v>82</v>
      </c>
      <c r="AY108" s="24" t="s">
        <v>119</v>
      </c>
      <c r="BE108" s="194">
        <f>IF(N108="základní",J108,0)</f>
        <v>0</v>
      </c>
      <c r="BF108" s="194">
        <f>IF(N108="snížená",J108,0)</f>
        <v>0</v>
      </c>
      <c r="BG108" s="194">
        <f>IF(N108="zákl. přenesená",J108,0)</f>
        <v>0</v>
      </c>
      <c r="BH108" s="194">
        <f>IF(N108="sníž. přenesená",J108,0)</f>
        <v>0</v>
      </c>
      <c r="BI108" s="194">
        <f>IF(N108="nulová",J108,0)</f>
        <v>0</v>
      </c>
      <c r="BJ108" s="24" t="s">
        <v>82</v>
      </c>
      <c r="BK108" s="194">
        <f>ROUND(I108*H108,2)</f>
        <v>0</v>
      </c>
      <c r="BL108" s="24" t="s">
        <v>149</v>
      </c>
      <c r="BM108" s="24" t="s">
        <v>176</v>
      </c>
    </row>
    <row r="109" spans="2:51" s="11" customFormat="1" ht="13.5">
      <c r="B109" s="207"/>
      <c r="C109" s="208"/>
      <c r="D109" s="197" t="s">
        <v>127</v>
      </c>
      <c r="E109" s="209" t="s">
        <v>21</v>
      </c>
      <c r="F109" s="210" t="s">
        <v>177</v>
      </c>
      <c r="G109" s="208"/>
      <c r="H109" s="209" t="s">
        <v>21</v>
      </c>
      <c r="I109" s="211"/>
      <c r="J109" s="208"/>
      <c r="K109" s="208"/>
      <c r="L109" s="212"/>
      <c r="M109" s="213"/>
      <c r="N109" s="214"/>
      <c r="O109" s="214"/>
      <c r="P109" s="214"/>
      <c r="Q109" s="214"/>
      <c r="R109" s="214"/>
      <c r="S109" s="214"/>
      <c r="T109" s="215"/>
      <c r="AT109" s="216" t="s">
        <v>127</v>
      </c>
      <c r="AU109" s="216" t="s">
        <v>82</v>
      </c>
      <c r="AV109" s="11" t="s">
        <v>82</v>
      </c>
      <c r="AW109" s="11" t="s">
        <v>38</v>
      </c>
      <c r="AX109" s="11" t="s">
        <v>74</v>
      </c>
      <c r="AY109" s="216" t="s">
        <v>119</v>
      </c>
    </row>
    <row r="110" spans="2:51" s="10" customFormat="1" ht="13.5">
      <c r="B110" s="195"/>
      <c r="C110" s="196"/>
      <c r="D110" s="197" t="s">
        <v>127</v>
      </c>
      <c r="E110" s="198" t="s">
        <v>21</v>
      </c>
      <c r="F110" s="199" t="s">
        <v>178</v>
      </c>
      <c r="G110" s="196"/>
      <c r="H110" s="200">
        <v>9</v>
      </c>
      <c r="I110" s="201"/>
      <c r="J110" s="196"/>
      <c r="K110" s="196"/>
      <c r="L110" s="202"/>
      <c r="M110" s="203"/>
      <c r="N110" s="204"/>
      <c r="O110" s="204"/>
      <c r="P110" s="204"/>
      <c r="Q110" s="204"/>
      <c r="R110" s="204"/>
      <c r="S110" s="204"/>
      <c r="T110" s="205"/>
      <c r="AT110" s="206" t="s">
        <v>127</v>
      </c>
      <c r="AU110" s="206" t="s">
        <v>82</v>
      </c>
      <c r="AV110" s="10" t="s">
        <v>84</v>
      </c>
      <c r="AW110" s="10" t="s">
        <v>38</v>
      </c>
      <c r="AX110" s="10" t="s">
        <v>82</v>
      </c>
      <c r="AY110" s="206" t="s">
        <v>119</v>
      </c>
    </row>
    <row r="111" spans="2:65" s="1" customFormat="1" ht="16.5" customHeight="1">
      <c r="B111" s="41"/>
      <c r="C111" s="183" t="s">
        <v>179</v>
      </c>
      <c r="D111" s="183" t="s">
        <v>120</v>
      </c>
      <c r="E111" s="184" t="s">
        <v>180</v>
      </c>
      <c r="F111" s="185" t="s">
        <v>181</v>
      </c>
      <c r="G111" s="186" t="s">
        <v>123</v>
      </c>
      <c r="H111" s="187">
        <v>1</v>
      </c>
      <c r="I111" s="188"/>
      <c r="J111" s="189">
        <f>ROUND(I111*H111,2)</f>
        <v>0</v>
      </c>
      <c r="K111" s="185" t="s">
        <v>124</v>
      </c>
      <c r="L111" s="61"/>
      <c r="M111" s="190" t="s">
        <v>21</v>
      </c>
      <c r="N111" s="191" t="s">
        <v>45</v>
      </c>
      <c r="O111" s="42"/>
      <c r="P111" s="192">
        <f>O111*H111</f>
        <v>0</v>
      </c>
      <c r="Q111" s="192">
        <v>0</v>
      </c>
      <c r="R111" s="192">
        <f>Q111*H111</f>
        <v>0</v>
      </c>
      <c r="S111" s="192">
        <v>0</v>
      </c>
      <c r="T111" s="193">
        <f>S111*H111</f>
        <v>0</v>
      </c>
      <c r="AR111" s="24" t="s">
        <v>125</v>
      </c>
      <c r="AT111" s="24" t="s">
        <v>120</v>
      </c>
      <c r="AU111" s="24" t="s">
        <v>82</v>
      </c>
      <c r="AY111" s="24" t="s">
        <v>119</v>
      </c>
      <c r="BE111" s="194">
        <f>IF(N111="základní",J111,0)</f>
        <v>0</v>
      </c>
      <c r="BF111" s="194">
        <f>IF(N111="snížená",J111,0)</f>
        <v>0</v>
      </c>
      <c r="BG111" s="194">
        <f>IF(N111="zákl. přenesená",J111,0)</f>
        <v>0</v>
      </c>
      <c r="BH111" s="194">
        <f>IF(N111="sníž. přenesená",J111,0)</f>
        <v>0</v>
      </c>
      <c r="BI111" s="194">
        <f>IF(N111="nulová",J111,0)</f>
        <v>0</v>
      </c>
      <c r="BJ111" s="24" t="s">
        <v>82</v>
      </c>
      <c r="BK111" s="194">
        <f>ROUND(I111*H111,2)</f>
        <v>0</v>
      </c>
      <c r="BL111" s="24" t="s">
        <v>125</v>
      </c>
      <c r="BM111" s="24" t="s">
        <v>182</v>
      </c>
    </row>
    <row r="112" spans="2:51" s="11" customFormat="1" ht="13.5">
      <c r="B112" s="207"/>
      <c r="C112" s="208"/>
      <c r="D112" s="197" t="s">
        <v>127</v>
      </c>
      <c r="E112" s="209" t="s">
        <v>21</v>
      </c>
      <c r="F112" s="210" t="s">
        <v>183</v>
      </c>
      <c r="G112" s="208"/>
      <c r="H112" s="209" t="s">
        <v>21</v>
      </c>
      <c r="I112" s="211"/>
      <c r="J112" s="208"/>
      <c r="K112" s="208"/>
      <c r="L112" s="212"/>
      <c r="M112" s="213"/>
      <c r="N112" s="214"/>
      <c r="O112" s="214"/>
      <c r="P112" s="214"/>
      <c r="Q112" s="214"/>
      <c r="R112" s="214"/>
      <c r="S112" s="214"/>
      <c r="T112" s="215"/>
      <c r="AT112" s="216" t="s">
        <v>127</v>
      </c>
      <c r="AU112" s="216" t="s">
        <v>82</v>
      </c>
      <c r="AV112" s="11" t="s">
        <v>82</v>
      </c>
      <c r="AW112" s="11" t="s">
        <v>38</v>
      </c>
      <c r="AX112" s="11" t="s">
        <v>74</v>
      </c>
      <c r="AY112" s="216" t="s">
        <v>119</v>
      </c>
    </row>
    <row r="113" spans="2:51" s="10" customFormat="1" ht="13.5">
      <c r="B113" s="195"/>
      <c r="C113" s="196"/>
      <c r="D113" s="197" t="s">
        <v>127</v>
      </c>
      <c r="E113" s="198" t="s">
        <v>21</v>
      </c>
      <c r="F113" s="199" t="s">
        <v>184</v>
      </c>
      <c r="G113" s="196"/>
      <c r="H113" s="200">
        <v>1</v>
      </c>
      <c r="I113" s="201"/>
      <c r="J113" s="196"/>
      <c r="K113" s="196"/>
      <c r="L113" s="202"/>
      <c r="M113" s="203"/>
      <c r="N113" s="204"/>
      <c r="O113" s="204"/>
      <c r="P113" s="204"/>
      <c r="Q113" s="204"/>
      <c r="R113" s="204"/>
      <c r="S113" s="204"/>
      <c r="T113" s="205"/>
      <c r="AT113" s="206" t="s">
        <v>127</v>
      </c>
      <c r="AU113" s="206" t="s">
        <v>82</v>
      </c>
      <c r="AV113" s="10" t="s">
        <v>84</v>
      </c>
      <c r="AW113" s="10" t="s">
        <v>38</v>
      </c>
      <c r="AX113" s="10" t="s">
        <v>82</v>
      </c>
      <c r="AY113" s="206" t="s">
        <v>119</v>
      </c>
    </row>
    <row r="114" spans="2:65" s="1" customFormat="1" ht="16.5" customHeight="1">
      <c r="B114" s="41"/>
      <c r="C114" s="183" t="s">
        <v>185</v>
      </c>
      <c r="D114" s="183" t="s">
        <v>120</v>
      </c>
      <c r="E114" s="184" t="s">
        <v>186</v>
      </c>
      <c r="F114" s="185" t="s">
        <v>187</v>
      </c>
      <c r="G114" s="186" t="s">
        <v>123</v>
      </c>
      <c r="H114" s="187">
        <v>1</v>
      </c>
      <c r="I114" s="188"/>
      <c r="J114" s="189">
        <f>ROUND(I114*H114,2)</f>
        <v>0</v>
      </c>
      <c r="K114" s="185" t="s">
        <v>124</v>
      </c>
      <c r="L114" s="61"/>
      <c r="M114" s="190" t="s">
        <v>21</v>
      </c>
      <c r="N114" s="191" t="s">
        <v>45</v>
      </c>
      <c r="O114" s="42"/>
      <c r="P114" s="192">
        <f>O114*H114</f>
        <v>0</v>
      </c>
      <c r="Q114" s="192">
        <v>0</v>
      </c>
      <c r="R114" s="192">
        <f>Q114*H114</f>
        <v>0</v>
      </c>
      <c r="S114" s="192">
        <v>0</v>
      </c>
      <c r="T114" s="193">
        <f>S114*H114</f>
        <v>0</v>
      </c>
      <c r="AR114" s="24" t="s">
        <v>125</v>
      </c>
      <c r="AT114" s="24" t="s">
        <v>120</v>
      </c>
      <c r="AU114" s="24" t="s">
        <v>82</v>
      </c>
      <c r="AY114" s="24" t="s">
        <v>119</v>
      </c>
      <c r="BE114" s="194">
        <f>IF(N114="základní",J114,0)</f>
        <v>0</v>
      </c>
      <c r="BF114" s="194">
        <f>IF(N114="snížená",J114,0)</f>
        <v>0</v>
      </c>
      <c r="BG114" s="194">
        <f>IF(N114="zákl. přenesená",J114,0)</f>
        <v>0</v>
      </c>
      <c r="BH114" s="194">
        <f>IF(N114="sníž. přenesená",J114,0)</f>
        <v>0</v>
      </c>
      <c r="BI114" s="194">
        <f>IF(N114="nulová",J114,0)</f>
        <v>0</v>
      </c>
      <c r="BJ114" s="24" t="s">
        <v>82</v>
      </c>
      <c r="BK114" s="194">
        <f>ROUND(I114*H114,2)</f>
        <v>0</v>
      </c>
      <c r="BL114" s="24" t="s">
        <v>125</v>
      </c>
      <c r="BM114" s="24" t="s">
        <v>188</v>
      </c>
    </row>
    <row r="115" spans="2:51" s="11" customFormat="1" ht="13.5">
      <c r="B115" s="207"/>
      <c r="C115" s="208"/>
      <c r="D115" s="197" t="s">
        <v>127</v>
      </c>
      <c r="E115" s="209" t="s">
        <v>21</v>
      </c>
      <c r="F115" s="210" t="s">
        <v>189</v>
      </c>
      <c r="G115" s="208"/>
      <c r="H115" s="209" t="s">
        <v>21</v>
      </c>
      <c r="I115" s="211"/>
      <c r="J115" s="208"/>
      <c r="K115" s="208"/>
      <c r="L115" s="212"/>
      <c r="M115" s="213"/>
      <c r="N115" s="214"/>
      <c r="O115" s="214"/>
      <c r="P115" s="214"/>
      <c r="Q115" s="214"/>
      <c r="R115" s="214"/>
      <c r="S115" s="214"/>
      <c r="T115" s="215"/>
      <c r="AT115" s="216" t="s">
        <v>127</v>
      </c>
      <c r="AU115" s="216" t="s">
        <v>82</v>
      </c>
      <c r="AV115" s="11" t="s">
        <v>82</v>
      </c>
      <c r="AW115" s="11" t="s">
        <v>38</v>
      </c>
      <c r="AX115" s="11" t="s">
        <v>74</v>
      </c>
      <c r="AY115" s="216" t="s">
        <v>119</v>
      </c>
    </row>
    <row r="116" spans="2:51" s="11" customFormat="1" ht="13.5">
      <c r="B116" s="207"/>
      <c r="C116" s="208"/>
      <c r="D116" s="197" t="s">
        <v>127</v>
      </c>
      <c r="E116" s="209" t="s">
        <v>21</v>
      </c>
      <c r="F116" s="210" t="s">
        <v>190</v>
      </c>
      <c r="G116" s="208"/>
      <c r="H116" s="209" t="s">
        <v>21</v>
      </c>
      <c r="I116" s="211"/>
      <c r="J116" s="208"/>
      <c r="K116" s="208"/>
      <c r="L116" s="212"/>
      <c r="M116" s="213"/>
      <c r="N116" s="214"/>
      <c r="O116" s="214"/>
      <c r="P116" s="214"/>
      <c r="Q116" s="214"/>
      <c r="R116" s="214"/>
      <c r="S116" s="214"/>
      <c r="T116" s="215"/>
      <c r="AT116" s="216" t="s">
        <v>127</v>
      </c>
      <c r="AU116" s="216" t="s">
        <v>82</v>
      </c>
      <c r="AV116" s="11" t="s">
        <v>82</v>
      </c>
      <c r="AW116" s="11" t="s">
        <v>38</v>
      </c>
      <c r="AX116" s="11" t="s">
        <v>74</v>
      </c>
      <c r="AY116" s="216" t="s">
        <v>119</v>
      </c>
    </row>
    <row r="117" spans="2:51" s="10" customFormat="1" ht="13.5">
      <c r="B117" s="195"/>
      <c r="C117" s="196"/>
      <c r="D117" s="197" t="s">
        <v>127</v>
      </c>
      <c r="E117" s="198" t="s">
        <v>21</v>
      </c>
      <c r="F117" s="199" t="s">
        <v>160</v>
      </c>
      <c r="G117" s="196"/>
      <c r="H117" s="200">
        <v>1</v>
      </c>
      <c r="I117" s="201"/>
      <c r="J117" s="196"/>
      <c r="K117" s="196"/>
      <c r="L117" s="202"/>
      <c r="M117" s="217"/>
      <c r="N117" s="218"/>
      <c r="O117" s="218"/>
      <c r="P117" s="218"/>
      <c r="Q117" s="218"/>
      <c r="R117" s="218"/>
      <c r="S117" s="218"/>
      <c r="T117" s="219"/>
      <c r="AT117" s="206" t="s">
        <v>127</v>
      </c>
      <c r="AU117" s="206" t="s">
        <v>82</v>
      </c>
      <c r="AV117" s="10" t="s">
        <v>84</v>
      </c>
      <c r="AW117" s="10" t="s">
        <v>38</v>
      </c>
      <c r="AX117" s="10" t="s">
        <v>82</v>
      </c>
      <c r="AY117" s="206" t="s">
        <v>119</v>
      </c>
    </row>
    <row r="118" spans="2:12" s="1" customFormat="1" ht="6.95" customHeight="1">
      <c r="B118" s="56"/>
      <c r="C118" s="57"/>
      <c r="D118" s="57"/>
      <c r="E118" s="57"/>
      <c r="F118" s="57"/>
      <c r="G118" s="57"/>
      <c r="H118" s="57"/>
      <c r="I118" s="139"/>
      <c r="J118" s="57"/>
      <c r="K118" s="57"/>
      <c r="L118" s="61"/>
    </row>
  </sheetData>
  <sheetProtection algorithmName="SHA-512" hashValue="bZwEeOEsVkm5C6GPNwPPrZrdvgkg+aBt3N+Yg2YuDLY+je2IUKfDp6jhCvBjkMEC/yE64Smb52TrEc3qFiDIOA==" saltValue="6PKRNRaAuT646Sn5dZQxhPBgswr7/Ej+4Q6vLVaKyk4fFGixA+nd0OrgDyqIerWwuqEnsAOfNP64nEzXdNpMIg==" spinCount="100000" sheet="1" objects="1" scenarios="1" formatColumns="0" formatRows="0" autoFilter="0"/>
  <autoFilter ref="C76:K117"/>
  <mergeCells count="10">
    <mergeCell ref="J51:J52"/>
    <mergeCell ref="E67:H67"/>
    <mergeCell ref="E69:H69"/>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76"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BR601"/>
  <sheetViews>
    <sheetView showGridLines="0" tabSelected="1"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1"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1"/>
      <c r="B1" s="112"/>
      <c r="C1" s="112"/>
      <c r="D1" s="113" t="s">
        <v>1</v>
      </c>
      <c r="E1" s="112"/>
      <c r="F1" s="114" t="s">
        <v>88</v>
      </c>
      <c r="G1" s="391" t="s">
        <v>89</v>
      </c>
      <c r="H1" s="391"/>
      <c r="I1" s="115"/>
      <c r="J1" s="114" t="s">
        <v>90</v>
      </c>
      <c r="K1" s="113" t="s">
        <v>91</v>
      </c>
      <c r="L1" s="114" t="s">
        <v>92</v>
      </c>
      <c r="M1" s="114"/>
      <c r="N1" s="114"/>
      <c r="O1" s="114"/>
      <c r="P1" s="114"/>
      <c r="Q1" s="114"/>
      <c r="R1" s="114"/>
      <c r="S1" s="114"/>
      <c r="T1" s="114"/>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L2" s="382"/>
      <c r="M2" s="382"/>
      <c r="N2" s="382"/>
      <c r="O2" s="382"/>
      <c r="P2" s="382"/>
      <c r="Q2" s="382"/>
      <c r="R2" s="382"/>
      <c r="S2" s="382"/>
      <c r="T2" s="382"/>
      <c r="U2" s="382"/>
      <c r="V2" s="382"/>
      <c r="AT2" s="24" t="s">
        <v>87</v>
      </c>
    </row>
    <row r="3" spans="2:46" ht="6.95" customHeight="1">
      <c r="B3" s="25"/>
      <c r="C3" s="26"/>
      <c r="D3" s="26"/>
      <c r="E3" s="26"/>
      <c r="F3" s="26"/>
      <c r="G3" s="26"/>
      <c r="H3" s="26"/>
      <c r="I3" s="116"/>
      <c r="J3" s="26"/>
      <c r="K3" s="27"/>
      <c r="AT3" s="24" t="s">
        <v>84</v>
      </c>
    </row>
    <row r="4" spans="2:46" ht="36.95" customHeight="1">
      <c r="B4" s="28"/>
      <c r="C4" s="29"/>
      <c r="D4" s="30" t="s">
        <v>93</v>
      </c>
      <c r="E4" s="29"/>
      <c r="F4" s="29"/>
      <c r="G4" s="29"/>
      <c r="H4" s="29"/>
      <c r="I4" s="117"/>
      <c r="J4" s="29"/>
      <c r="K4" s="31"/>
      <c r="M4" s="32" t="s">
        <v>12</v>
      </c>
      <c r="AT4" s="24" t="s">
        <v>6</v>
      </c>
    </row>
    <row r="5" spans="2:11" ht="6.95" customHeight="1">
      <c r="B5" s="28"/>
      <c r="C5" s="29"/>
      <c r="D5" s="29"/>
      <c r="E5" s="29"/>
      <c r="F5" s="29"/>
      <c r="G5" s="29"/>
      <c r="H5" s="29"/>
      <c r="I5" s="117"/>
      <c r="J5" s="29"/>
      <c r="K5" s="31"/>
    </row>
    <row r="6" spans="2:11" ht="13.5">
      <c r="B6" s="28"/>
      <c r="C6" s="29"/>
      <c r="D6" s="37" t="s">
        <v>18</v>
      </c>
      <c r="E6" s="29"/>
      <c r="F6" s="29"/>
      <c r="G6" s="29"/>
      <c r="H6" s="29"/>
      <c r="I6" s="117"/>
      <c r="J6" s="29"/>
      <c r="K6" s="31"/>
    </row>
    <row r="7" spans="2:11" ht="16.5" customHeight="1">
      <c r="B7" s="28"/>
      <c r="C7" s="29"/>
      <c r="D7" s="29"/>
      <c r="E7" s="383" t="str">
        <f>'Rekapitulace stavby'!K6</f>
        <v>Výstavba cyklostezek v k.ú. Dačice a Bílkov - trasa 3, Dačice – zahrádkářská kolonie Toužín</v>
      </c>
      <c r="F7" s="384"/>
      <c r="G7" s="384"/>
      <c r="H7" s="384"/>
      <c r="I7" s="117"/>
      <c r="J7" s="29"/>
      <c r="K7" s="31"/>
    </row>
    <row r="8" spans="2:11" s="1" customFormat="1" ht="13.5">
      <c r="B8" s="41"/>
      <c r="C8" s="42"/>
      <c r="D8" s="37" t="s">
        <v>94</v>
      </c>
      <c r="E8" s="42"/>
      <c r="F8" s="42"/>
      <c r="G8" s="42"/>
      <c r="H8" s="42"/>
      <c r="I8" s="118"/>
      <c r="J8" s="42"/>
      <c r="K8" s="45"/>
    </row>
    <row r="9" spans="2:11" s="1" customFormat="1" ht="36.95" customHeight="1">
      <c r="B9" s="41"/>
      <c r="C9" s="42"/>
      <c r="D9" s="42"/>
      <c r="E9" s="385" t="s">
        <v>191</v>
      </c>
      <c r="F9" s="386"/>
      <c r="G9" s="386"/>
      <c r="H9" s="386"/>
      <c r="I9" s="118"/>
      <c r="J9" s="42"/>
      <c r="K9" s="45"/>
    </row>
    <row r="10" spans="2:11" s="1" customFormat="1" ht="13.5">
      <c r="B10" s="41"/>
      <c r="C10" s="42"/>
      <c r="D10" s="42"/>
      <c r="E10" s="42"/>
      <c r="F10" s="42"/>
      <c r="G10" s="42"/>
      <c r="H10" s="42"/>
      <c r="I10" s="118"/>
      <c r="J10" s="42"/>
      <c r="K10" s="45"/>
    </row>
    <row r="11" spans="2:11" s="1" customFormat="1" ht="14.45" customHeight="1">
      <c r="B11" s="41"/>
      <c r="C11" s="42"/>
      <c r="D11" s="37" t="s">
        <v>20</v>
      </c>
      <c r="E11" s="42"/>
      <c r="F11" s="35" t="s">
        <v>21</v>
      </c>
      <c r="G11" s="42"/>
      <c r="H11" s="42"/>
      <c r="I11" s="119" t="s">
        <v>22</v>
      </c>
      <c r="J11" s="35" t="s">
        <v>21</v>
      </c>
      <c r="K11" s="45"/>
    </row>
    <row r="12" spans="2:11" s="1" customFormat="1" ht="14.45" customHeight="1">
      <c r="B12" s="41"/>
      <c r="C12" s="42"/>
      <c r="D12" s="37" t="s">
        <v>23</v>
      </c>
      <c r="E12" s="42"/>
      <c r="F12" s="35" t="s">
        <v>24</v>
      </c>
      <c r="G12" s="42"/>
      <c r="H12" s="42"/>
      <c r="I12" s="119" t="s">
        <v>25</v>
      </c>
      <c r="J12" s="120" t="str">
        <f>'Rekapitulace stavby'!AN8</f>
        <v>4. 1. 2018</v>
      </c>
      <c r="K12" s="45"/>
    </row>
    <row r="13" spans="2:11" s="1" customFormat="1" ht="10.9" customHeight="1">
      <c r="B13" s="41"/>
      <c r="C13" s="42"/>
      <c r="D13" s="42"/>
      <c r="E13" s="42"/>
      <c r="F13" s="42"/>
      <c r="G13" s="42"/>
      <c r="H13" s="42"/>
      <c r="I13" s="118"/>
      <c r="J13" s="42"/>
      <c r="K13" s="45"/>
    </row>
    <row r="14" spans="2:11" s="1" customFormat="1" ht="14.45" customHeight="1">
      <c r="B14" s="41"/>
      <c r="C14" s="42"/>
      <c r="D14" s="37" t="s">
        <v>27</v>
      </c>
      <c r="E14" s="42"/>
      <c r="F14" s="42"/>
      <c r="G14" s="42"/>
      <c r="H14" s="42"/>
      <c r="I14" s="119" t="s">
        <v>28</v>
      </c>
      <c r="J14" s="35" t="s">
        <v>29</v>
      </c>
      <c r="K14" s="45"/>
    </row>
    <row r="15" spans="2:11" s="1" customFormat="1" ht="18" customHeight="1">
      <c r="B15" s="41"/>
      <c r="C15" s="42"/>
      <c r="D15" s="42"/>
      <c r="E15" s="35" t="s">
        <v>30</v>
      </c>
      <c r="F15" s="42"/>
      <c r="G15" s="42"/>
      <c r="H15" s="42"/>
      <c r="I15" s="119" t="s">
        <v>31</v>
      </c>
      <c r="J15" s="35" t="s">
        <v>21</v>
      </c>
      <c r="K15" s="45"/>
    </row>
    <row r="16" spans="2:11" s="1" customFormat="1" ht="6.95" customHeight="1">
      <c r="B16" s="41"/>
      <c r="C16" s="42"/>
      <c r="D16" s="42"/>
      <c r="E16" s="42"/>
      <c r="F16" s="42"/>
      <c r="G16" s="42"/>
      <c r="H16" s="42"/>
      <c r="I16" s="118"/>
      <c r="J16" s="42"/>
      <c r="K16" s="45"/>
    </row>
    <row r="17" spans="2:11" s="1" customFormat="1" ht="14.45" customHeight="1">
      <c r="B17" s="41"/>
      <c r="C17" s="42"/>
      <c r="D17" s="37" t="s">
        <v>32</v>
      </c>
      <c r="E17" s="42"/>
      <c r="F17" s="42"/>
      <c r="G17" s="42"/>
      <c r="H17" s="42"/>
      <c r="I17" s="119" t="s">
        <v>28</v>
      </c>
      <c r="J17" s="35" t="str">
        <f>IF('Rekapitulace stavby'!AN13="Vyplň údaj","",IF('Rekapitulace stavby'!AN13="","",'Rekapitulace stavby'!AN13))</f>
        <v/>
      </c>
      <c r="K17" s="45"/>
    </row>
    <row r="18" spans="2:11" s="1" customFormat="1" ht="18" customHeight="1">
      <c r="B18" s="41"/>
      <c r="C18" s="42"/>
      <c r="D18" s="42"/>
      <c r="E18" s="35" t="str">
        <f>IF('Rekapitulace stavby'!E14="Vyplň údaj","",IF('Rekapitulace stavby'!E14="","",'Rekapitulace stavby'!E14))</f>
        <v/>
      </c>
      <c r="F18" s="42"/>
      <c r="G18" s="42"/>
      <c r="H18" s="42"/>
      <c r="I18" s="119" t="s">
        <v>31</v>
      </c>
      <c r="J18" s="35" t="str">
        <f>IF('Rekapitulace stavby'!AN14="Vyplň údaj","",IF('Rekapitulace stavby'!AN14="","",'Rekapitulace stavby'!AN14))</f>
        <v/>
      </c>
      <c r="K18" s="45"/>
    </row>
    <row r="19" spans="2:11" s="1" customFormat="1" ht="6.95" customHeight="1">
      <c r="B19" s="41"/>
      <c r="C19" s="42"/>
      <c r="D19" s="42"/>
      <c r="E19" s="42"/>
      <c r="F19" s="42"/>
      <c r="G19" s="42"/>
      <c r="H19" s="42"/>
      <c r="I19" s="118"/>
      <c r="J19" s="42"/>
      <c r="K19" s="45"/>
    </row>
    <row r="20" spans="2:11" s="1" customFormat="1" ht="14.45" customHeight="1">
      <c r="B20" s="41"/>
      <c r="C20" s="42"/>
      <c r="D20" s="37" t="s">
        <v>34</v>
      </c>
      <c r="E20" s="42"/>
      <c r="F20" s="42"/>
      <c r="G20" s="42"/>
      <c r="H20" s="42"/>
      <c r="I20" s="119" t="s">
        <v>28</v>
      </c>
      <c r="J20" s="35" t="s">
        <v>35</v>
      </c>
      <c r="K20" s="45"/>
    </row>
    <row r="21" spans="2:11" s="1" customFormat="1" ht="18" customHeight="1">
      <c r="B21" s="41"/>
      <c r="C21" s="42"/>
      <c r="D21" s="42"/>
      <c r="E21" s="35" t="s">
        <v>36</v>
      </c>
      <c r="F21" s="42"/>
      <c r="G21" s="42"/>
      <c r="H21" s="42"/>
      <c r="I21" s="119" t="s">
        <v>31</v>
      </c>
      <c r="J21" s="35" t="s">
        <v>37</v>
      </c>
      <c r="K21" s="45"/>
    </row>
    <row r="22" spans="2:11" s="1" customFormat="1" ht="6.95" customHeight="1">
      <c r="B22" s="41"/>
      <c r="C22" s="42"/>
      <c r="D22" s="42"/>
      <c r="E22" s="42"/>
      <c r="F22" s="42"/>
      <c r="G22" s="42"/>
      <c r="H22" s="42"/>
      <c r="I22" s="118"/>
      <c r="J22" s="42"/>
      <c r="K22" s="45"/>
    </row>
    <row r="23" spans="2:11" s="1" customFormat="1" ht="14.45" customHeight="1">
      <c r="B23" s="41"/>
      <c r="C23" s="42"/>
      <c r="D23" s="37" t="s">
        <v>39</v>
      </c>
      <c r="E23" s="42"/>
      <c r="F23" s="42"/>
      <c r="G23" s="42"/>
      <c r="H23" s="42"/>
      <c r="I23" s="118"/>
      <c r="J23" s="42"/>
      <c r="K23" s="45"/>
    </row>
    <row r="24" spans="2:11" s="6" customFormat="1" ht="16.5" customHeight="1">
      <c r="B24" s="121"/>
      <c r="C24" s="122"/>
      <c r="D24" s="122"/>
      <c r="E24" s="352" t="s">
        <v>21</v>
      </c>
      <c r="F24" s="352"/>
      <c r="G24" s="352"/>
      <c r="H24" s="352"/>
      <c r="I24" s="123"/>
      <c r="J24" s="122"/>
      <c r="K24" s="124"/>
    </row>
    <row r="25" spans="2:11" s="1" customFormat="1" ht="6.95" customHeight="1">
      <c r="B25" s="41"/>
      <c r="C25" s="42"/>
      <c r="D25" s="42"/>
      <c r="E25" s="42"/>
      <c r="F25" s="42"/>
      <c r="G25" s="42"/>
      <c r="H25" s="42"/>
      <c r="I25" s="118"/>
      <c r="J25" s="42"/>
      <c r="K25" s="45"/>
    </row>
    <row r="26" spans="2:11" s="1" customFormat="1" ht="6.95" customHeight="1">
      <c r="B26" s="41"/>
      <c r="C26" s="42"/>
      <c r="D26" s="85"/>
      <c r="E26" s="85"/>
      <c r="F26" s="85"/>
      <c r="G26" s="85"/>
      <c r="H26" s="85"/>
      <c r="I26" s="125"/>
      <c r="J26" s="85"/>
      <c r="K26" s="126"/>
    </row>
    <row r="27" spans="2:11" s="1" customFormat="1" ht="25.35" customHeight="1">
      <c r="B27" s="41"/>
      <c r="C27" s="42"/>
      <c r="D27" s="127" t="s">
        <v>40</v>
      </c>
      <c r="E27" s="42"/>
      <c r="F27" s="42"/>
      <c r="G27" s="42"/>
      <c r="H27" s="42"/>
      <c r="I27" s="118"/>
      <c r="J27" s="128">
        <f>ROUND(J86,2)</f>
        <v>0</v>
      </c>
      <c r="K27" s="45"/>
    </row>
    <row r="28" spans="2:11" s="1" customFormat="1" ht="6.95" customHeight="1">
      <c r="B28" s="41"/>
      <c r="C28" s="42"/>
      <c r="D28" s="85"/>
      <c r="E28" s="85"/>
      <c r="F28" s="85"/>
      <c r="G28" s="85"/>
      <c r="H28" s="85"/>
      <c r="I28" s="125"/>
      <c r="J28" s="85"/>
      <c r="K28" s="126"/>
    </row>
    <row r="29" spans="2:11" s="1" customFormat="1" ht="14.45" customHeight="1">
      <c r="B29" s="41"/>
      <c r="C29" s="42"/>
      <c r="D29" s="42"/>
      <c r="E29" s="42"/>
      <c r="F29" s="46" t="s">
        <v>42</v>
      </c>
      <c r="G29" s="42"/>
      <c r="H29" s="42"/>
      <c r="I29" s="129" t="s">
        <v>41</v>
      </c>
      <c r="J29" s="46" t="s">
        <v>43</v>
      </c>
      <c r="K29" s="45"/>
    </row>
    <row r="30" spans="2:11" s="1" customFormat="1" ht="14.45" customHeight="1">
      <c r="B30" s="41"/>
      <c r="C30" s="42"/>
      <c r="D30" s="49" t="s">
        <v>44</v>
      </c>
      <c r="E30" s="49" t="s">
        <v>45</v>
      </c>
      <c r="F30" s="130">
        <f>ROUND(SUM(BE86:BE600),2)</f>
        <v>0</v>
      </c>
      <c r="G30" s="42"/>
      <c r="H30" s="42"/>
      <c r="I30" s="131">
        <v>0.21</v>
      </c>
      <c r="J30" s="130">
        <f>ROUND(ROUND((SUM(BE86:BE600)),2)*I30,2)</f>
        <v>0</v>
      </c>
      <c r="K30" s="45"/>
    </row>
    <row r="31" spans="2:11" s="1" customFormat="1" ht="14.45" customHeight="1">
      <c r="B31" s="41"/>
      <c r="C31" s="42"/>
      <c r="D31" s="42"/>
      <c r="E31" s="49" t="s">
        <v>46</v>
      </c>
      <c r="F31" s="130">
        <f>ROUND(SUM(BF86:BF600),2)</f>
        <v>0</v>
      </c>
      <c r="G31" s="42"/>
      <c r="H31" s="42"/>
      <c r="I31" s="131">
        <v>0.15</v>
      </c>
      <c r="J31" s="130">
        <f>ROUND(ROUND((SUM(BF86:BF600)),2)*I31,2)</f>
        <v>0</v>
      </c>
      <c r="K31" s="45"/>
    </row>
    <row r="32" spans="2:11" s="1" customFormat="1" ht="14.45" customHeight="1" hidden="1">
      <c r="B32" s="41"/>
      <c r="C32" s="42"/>
      <c r="D32" s="42"/>
      <c r="E32" s="49" t="s">
        <v>47</v>
      </c>
      <c r="F32" s="130">
        <f>ROUND(SUM(BG86:BG600),2)</f>
        <v>0</v>
      </c>
      <c r="G32" s="42"/>
      <c r="H32" s="42"/>
      <c r="I32" s="131">
        <v>0.21</v>
      </c>
      <c r="J32" s="130">
        <v>0</v>
      </c>
      <c r="K32" s="45"/>
    </row>
    <row r="33" spans="2:11" s="1" customFormat="1" ht="14.45" customHeight="1" hidden="1">
      <c r="B33" s="41"/>
      <c r="C33" s="42"/>
      <c r="D33" s="42"/>
      <c r="E33" s="49" t="s">
        <v>48</v>
      </c>
      <c r="F33" s="130">
        <f>ROUND(SUM(BH86:BH600),2)</f>
        <v>0</v>
      </c>
      <c r="G33" s="42"/>
      <c r="H33" s="42"/>
      <c r="I33" s="131">
        <v>0.15</v>
      </c>
      <c r="J33" s="130">
        <v>0</v>
      </c>
      <c r="K33" s="45"/>
    </row>
    <row r="34" spans="2:11" s="1" customFormat="1" ht="14.45" customHeight="1" hidden="1">
      <c r="B34" s="41"/>
      <c r="C34" s="42"/>
      <c r="D34" s="42"/>
      <c r="E34" s="49" t="s">
        <v>49</v>
      </c>
      <c r="F34" s="130">
        <f>ROUND(SUM(BI86:BI600),2)</f>
        <v>0</v>
      </c>
      <c r="G34" s="42"/>
      <c r="H34" s="42"/>
      <c r="I34" s="131">
        <v>0</v>
      </c>
      <c r="J34" s="130">
        <v>0</v>
      </c>
      <c r="K34" s="45"/>
    </row>
    <row r="35" spans="2:11" s="1" customFormat="1" ht="6.95" customHeight="1">
      <c r="B35" s="41"/>
      <c r="C35" s="42"/>
      <c r="D35" s="42"/>
      <c r="E35" s="42"/>
      <c r="F35" s="42"/>
      <c r="G35" s="42"/>
      <c r="H35" s="42"/>
      <c r="I35" s="118"/>
      <c r="J35" s="42"/>
      <c r="K35" s="45"/>
    </row>
    <row r="36" spans="2:11" s="1" customFormat="1" ht="25.35" customHeight="1">
      <c r="B36" s="41"/>
      <c r="C36" s="132"/>
      <c r="D36" s="133" t="s">
        <v>50</v>
      </c>
      <c r="E36" s="79"/>
      <c r="F36" s="79"/>
      <c r="G36" s="134" t="s">
        <v>51</v>
      </c>
      <c r="H36" s="135" t="s">
        <v>52</v>
      </c>
      <c r="I36" s="136"/>
      <c r="J36" s="137">
        <f>SUM(J27:J34)</f>
        <v>0</v>
      </c>
      <c r="K36" s="138"/>
    </row>
    <row r="37" spans="2:11" s="1" customFormat="1" ht="14.45" customHeight="1">
      <c r="B37" s="56"/>
      <c r="C37" s="57"/>
      <c r="D37" s="57"/>
      <c r="E37" s="57"/>
      <c r="F37" s="57"/>
      <c r="G37" s="57"/>
      <c r="H37" s="57"/>
      <c r="I37" s="139"/>
      <c r="J37" s="57"/>
      <c r="K37" s="58"/>
    </row>
    <row r="41" spans="2:11" s="1" customFormat="1" ht="6.95" customHeight="1">
      <c r="B41" s="140"/>
      <c r="C41" s="141"/>
      <c r="D41" s="141"/>
      <c r="E41" s="141"/>
      <c r="F41" s="141"/>
      <c r="G41" s="141"/>
      <c r="H41" s="141"/>
      <c r="I41" s="142"/>
      <c r="J41" s="141"/>
      <c r="K41" s="143"/>
    </row>
    <row r="42" spans="2:11" s="1" customFormat="1" ht="36.95" customHeight="1">
      <c r="B42" s="41"/>
      <c r="C42" s="30" t="s">
        <v>96</v>
      </c>
      <c r="D42" s="42"/>
      <c r="E42" s="42"/>
      <c r="F42" s="42"/>
      <c r="G42" s="42"/>
      <c r="H42" s="42"/>
      <c r="I42" s="118"/>
      <c r="J42" s="42"/>
      <c r="K42" s="45"/>
    </row>
    <row r="43" spans="2:11" s="1" customFormat="1" ht="6.95" customHeight="1">
      <c r="B43" s="41"/>
      <c r="C43" s="42"/>
      <c r="D43" s="42"/>
      <c r="E43" s="42"/>
      <c r="F43" s="42"/>
      <c r="G43" s="42"/>
      <c r="H43" s="42"/>
      <c r="I43" s="118"/>
      <c r="J43" s="42"/>
      <c r="K43" s="45"/>
    </row>
    <row r="44" spans="2:11" s="1" customFormat="1" ht="14.45" customHeight="1">
      <c r="B44" s="41"/>
      <c r="C44" s="37" t="s">
        <v>18</v>
      </c>
      <c r="D44" s="42"/>
      <c r="E44" s="42"/>
      <c r="F44" s="42"/>
      <c r="G44" s="42"/>
      <c r="H44" s="42"/>
      <c r="I44" s="118"/>
      <c r="J44" s="42"/>
      <c r="K44" s="45"/>
    </row>
    <row r="45" spans="2:11" s="1" customFormat="1" ht="16.5" customHeight="1">
      <c r="B45" s="41"/>
      <c r="C45" s="42"/>
      <c r="D45" s="42"/>
      <c r="E45" s="383" t="str">
        <f>E7</f>
        <v>Výstavba cyklostezek v k.ú. Dačice a Bílkov - trasa 3, Dačice – zahrádkářská kolonie Toužín</v>
      </c>
      <c r="F45" s="384"/>
      <c r="G45" s="384"/>
      <c r="H45" s="384"/>
      <c r="I45" s="118"/>
      <c r="J45" s="42"/>
      <c r="K45" s="45"/>
    </row>
    <row r="46" spans="2:11" s="1" customFormat="1" ht="14.45" customHeight="1">
      <c r="B46" s="41"/>
      <c r="C46" s="37" t="s">
        <v>94</v>
      </c>
      <c r="D46" s="42"/>
      <c r="E46" s="42"/>
      <c r="F46" s="42"/>
      <c r="G46" s="42"/>
      <c r="H46" s="42"/>
      <c r="I46" s="118"/>
      <c r="J46" s="42"/>
      <c r="K46" s="45"/>
    </row>
    <row r="47" spans="2:11" s="1" customFormat="1" ht="17.25" customHeight="1">
      <c r="B47" s="41"/>
      <c r="C47" s="42"/>
      <c r="D47" s="42"/>
      <c r="E47" s="385" t="str">
        <f>E9</f>
        <v xml:space="preserve">103 - trasa 3, Dačice – zahrádkářská kolonie Toužín </v>
      </c>
      <c r="F47" s="386"/>
      <c r="G47" s="386"/>
      <c r="H47" s="386"/>
      <c r="I47" s="118"/>
      <c r="J47" s="42"/>
      <c r="K47" s="45"/>
    </row>
    <row r="48" spans="2:11" s="1" customFormat="1" ht="6.95" customHeight="1">
      <c r="B48" s="41"/>
      <c r="C48" s="42"/>
      <c r="D48" s="42"/>
      <c r="E48" s="42"/>
      <c r="F48" s="42"/>
      <c r="G48" s="42"/>
      <c r="H48" s="42"/>
      <c r="I48" s="118"/>
      <c r="J48" s="42"/>
      <c r="K48" s="45"/>
    </row>
    <row r="49" spans="2:11" s="1" customFormat="1" ht="18" customHeight="1">
      <c r="B49" s="41"/>
      <c r="C49" s="37" t="s">
        <v>23</v>
      </c>
      <c r="D49" s="42"/>
      <c r="E49" s="42"/>
      <c r="F49" s="35" t="str">
        <f>F12</f>
        <v>Dačice</v>
      </c>
      <c r="G49" s="42"/>
      <c r="H49" s="42"/>
      <c r="I49" s="119" t="s">
        <v>25</v>
      </c>
      <c r="J49" s="120" t="str">
        <f>IF(J12="","",J12)</f>
        <v>4. 1. 2018</v>
      </c>
      <c r="K49" s="45"/>
    </row>
    <row r="50" spans="2:11" s="1" customFormat="1" ht="6.95" customHeight="1">
      <c r="B50" s="41"/>
      <c r="C50" s="42"/>
      <c r="D50" s="42"/>
      <c r="E50" s="42"/>
      <c r="F50" s="42"/>
      <c r="G50" s="42"/>
      <c r="H50" s="42"/>
      <c r="I50" s="118"/>
      <c r="J50" s="42"/>
      <c r="K50" s="45"/>
    </row>
    <row r="51" spans="2:11" s="1" customFormat="1" ht="13.5">
      <c r="B51" s="41"/>
      <c r="C51" s="37" t="s">
        <v>27</v>
      </c>
      <c r="D51" s="42"/>
      <c r="E51" s="42"/>
      <c r="F51" s="35" t="str">
        <f>E15</f>
        <v>Město Dačice</v>
      </c>
      <c r="G51" s="42"/>
      <c r="H51" s="42"/>
      <c r="I51" s="119" t="s">
        <v>34</v>
      </c>
      <c r="J51" s="352" t="str">
        <f>E21</f>
        <v>WAY project</v>
      </c>
      <c r="K51" s="45"/>
    </row>
    <row r="52" spans="2:11" s="1" customFormat="1" ht="14.45" customHeight="1">
      <c r="B52" s="41"/>
      <c r="C52" s="37" t="s">
        <v>32</v>
      </c>
      <c r="D52" s="42"/>
      <c r="E52" s="42"/>
      <c r="F52" s="35" t="str">
        <f>IF(E18="","",E18)</f>
        <v/>
      </c>
      <c r="G52" s="42"/>
      <c r="H52" s="42"/>
      <c r="I52" s="118"/>
      <c r="J52" s="387"/>
      <c r="K52" s="45"/>
    </row>
    <row r="53" spans="2:11" s="1" customFormat="1" ht="10.35" customHeight="1">
      <c r="B53" s="41"/>
      <c r="C53" s="42"/>
      <c r="D53" s="42"/>
      <c r="E53" s="42"/>
      <c r="F53" s="42"/>
      <c r="G53" s="42"/>
      <c r="H53" s="42"/>
      <c r="I53" s="118"/>
      <c r="J53" s="42"/>
      <c r="K53" s="45"/>
    </row>
    <row r="54" spans="2:11" s="1" customFormat="1" ht="29.25" customHeight="1">
      <c r="B54" s="41"/>
      <c r="C54" s="144" t="s">
        <v>97</v>
      </c>
      <c r="D54" s="132"/>
      <c r="E54" s="132"/>
      <c r="F54" s="132"/>
      <c r="G54" s="132"/>
      <c r="H54" s="132"/>
      <c r="I54" s="145"/>
      <c r="J54" s="146" t="s">
        <v>98</v>
      </c>
      <c r="K54" s="147"/>
    </row>
    <row r="55" spans="2:11" s="1" customFormat="1" ht="10.35" customHeight="1">
      <c r="B55" s="41"/>
      <c r="C55" s="42"/>
      <c r="D55" s="42"/>
      <c r="E55" s="42"/>
      <c r="F55" s="42"/>
      <c r="G55" s="42"/>
      <c r="H55" s="42"/>
      <c r="I55" s="118"/>
      <c r="J55" s="42"/>
      <c r="K55" s="45"/>
    </row>
    <row r="56" spans="2:47" s="1" customFormat="1" ht="29.25" customHeight="1">
      <c r="B56" s="41"/>
      <c r="C56" s="148" t="s">
        <v>99</v>
      </c>
      <c r="D56" s="42"/>
      <c r="E56" s="42"/>
      <c r="F56" s="42"/>
      <c r="G56" s="42"/>
      <c r="H56" s="42"/>
      <c r="I56" s="118"/>
      <c r="J56" s="128">
        <f>J86</f>
        <v>0</v>
      </c>
      <c r="K56" s="45"/>
      <c r="AU56" s="24" t="s">
        <v>100</v>
      </c>
    </row>
    <row r="57" spans="2:11" s="7" customFormat="1" ht="24.95" customHeight="1">
      <c r="B57" s="149"/>
      <c r="C57" s="150"/>
      <c r="D57" s="151" t="s">
        <v>192</v>
      </c>
      <c r="E57" s="152"/>
      <c r="F57" s="152"/>
      <c r="G57" s="152"/>
      <c r="H57" s="152"/>
      <c r="I57" s="153"/>
      <c r="J57" s="154">
        <f>J87</f>
        <v>0</v>
      </c>
      <c r="K57" s="155"/>
    </row>
    <row r="58" spans="2:11" s="12" customFormat="1" ht="19.9" customHeight="1">
      <c r="B58" s="220"/>
      <c r="C58" s="221"/>
      <c r="D58" s="222" t="s">
        <v>193</v>
      </c>
      <c r="E58" s="223"/>
      <c r="F58" s="223"/>
      <c r="G58" s="223"/>
      <c r="H58" s="223"/>
      <c r="I58" s="224"/>
      <c r="J58" s="225">
        <f>J88</f>
        <v>0</v>
      </c>
      <c r="K58" s="226"/>
    </row>
    <row r="59" spans="2:11" s="12" customFormat="1" ht="19.9" customHeight="1">
      <c r="B59" s="220"/>
      <c r="C59" s="221"/>
      <c r="D59" s="222" t="s">
        <v>194</v>
      </c>
      <c r="E59" s="223"/>
      <c r="F59" s="223"/>
      <c r="G59" s="223"/>
      <c r="H59" s="223"/>
      <c r="I59" s="224"/>
      <c r="J59" s="225">
        <f>J357</f>
        <v>0</v>
      </c>
      <c r="K59" s="226"/>
    </row>
    <row r="60" spans="2:11" s="12" customFormat="1" ht="19.9" customHeight="1">
      <c r="B60" s="220"/>
      <c r="C60" s="221"/>
      <c r="D60" s="222" t="s">
        <v>195</v>
      </c>
      <c r="E60" s="223"/>
      <c r="F60" s="223"/>
      <c r="G60" s="223"/>
      <c r="H60" s="223"/>
      <c r="I60" s="224"/>
      <c r="J60" s="225">
        <f>J385</f>
        <v>0</v>
      </c>
      <c r="K60" s="226"/>
    </row>
    <row r="61" spans="2:11" s="12" customFormat="1" ht="19.9" customHeight="1">
      <c r="B61" s="220"/>
      <c r="C61" s="221"/>
      <c r="D61" s="222" t="s">
        <v>196</v>
      </c>
      <c r="E61" s="223"/>
      <c r="F61" s="223"/>
      <c r="G61" s="223"/>
      <c r="H61" s="223"/>
      <c r="I61" s="224"/>
      <c r="J61" s="225">
        <f>J390</f>
        <v>0</v>
      </c>
      <c r="K61" s="226"/>
    </row>
    <row r="62" spans="2:11" s="12" customFormat="1" ht="19.9" customHeight="1">
      <c r="B62" s="220"/>
      <c r="C62" s="221"/>
      <c r="D62" s="222" t="s">
        <v>197</v>
      </c>
      <c r="E62" s="223"/>
      <c r="F62" s="223"/>
      <c r="G62" s="223"/>
      <c r="H62" s="223"/>
      <c r="I62" s="224"/>
      <c r="J62" s="225">
        <f>J396</f>
        <v>0</v>
      </c>
      <c r="K62" s="226"/>
    </row>
    <row r="63" spans="2:11" s="12" customFormat="1" ht="19.9" customHeight="1">
      <c r="B63" s="220"/>
      <c r="C63" s="221"/>
      <c r="D63" s="222" t="s">
        <v>198</v>
      </c>
      <c r="E63" s="223"/>
      <c r="F63" s="223"/>
      <c r="G63" s="223"/>
      <c r="H63" s="223"/>
      <c r="I63" s="224"/>
      <c r="J63" s="225">
        <f>J455</f>
        <v>0</v>
      </c>
      <c r="K63" s="226"/>
    </row>
    <row r="64" spans="2:11" s="12" customFormat="1" ht="19.9" customHeight="1">
      <c r="B64" s="220"/>
      <c r="C64" s="221"/>
      <c r="D64" s="222" t="s">
        <v>199</v>
      </c>
      <c r="E64" s="223"/>
      <c r="F64" s="223"/>
      <c r="G64" s="223"/>
      <c r="H64" s="223"/>
      <c r="I64" s="224"/>
      <c r="J64" s="225">
        <f>J484</f>
        <v>0</v>
      </c>
      <c r="K64" s="226"/>
    </row>
    <row r="65" spans="2:11" s="12" customFormat="1" ht="19.9" customHeight="1">
      <c r="B65" s="220"/>
      <c r="C65" s="221"/>
      <c r="D65" s="222" t="s">
        <v>200</v>
      </c>
      <c r="E65" s="223"/>
      <c r="F65" s="223"/>
      <c r="G65" s="223"/>
      <c r="H65" s="223"/>
      <c r="I65" s="224"/>
      <c r="J65" s="225">
        <f>J563</f>
        <v>0</v>
      </c>
      <c r="K65" s="226"/>
    </row>
    <row r="66" spans="2:11" s="12" customFormat="1" ht="19.9" customHeight="1">
      <c r="B66" s="220"/>
      <c r="C66" s="221"/>
      <c r="D66" s="222" t="s">
        <v>201</v>
      </c>
      <c r="E66" s="223"/>
      <c r="F66" s="223"/>
      <c r="G66" s="223"/>
      <c r="H66" s="223"/>
      <c r="I66" s="224"/>
      <c r="J66" s="225">
        <f>J599</f>
        <v>0</v>
      </c>
      <c r="K66" s="226"/>
    </row>
    <row r="67" spans="2:11" s="1" customFormat="1" ht="21.75" customHeight="1">
      <c r="B67" s="41"/>
      <c r="C67" s="42"/>
      <c r="D67" s="42"/>
      <c r="E67" s="42"/>
      <c r="F67" s="42"/>
      <c r="G67" s="42"/>
      <c r="H67" s="42"/>
      <c r="I67" s="118"/>
      <c r="J67" s="42"/>
      <c r="K67" s="45"/>
    </row>
    <row r="68" spans="2:11" s="1" customFormat="1" ht="6.95" customHeight="1">
      <c r="B68" s="56"/>
      <c r="C68" s="57"/>
      <c r="D68" s="57"/>
      <c r="E68" s="57"/>
      <c r="F68" s="57"/>
      <c r="G68" s="57"/>
      <c r="H68" s="57"/>
      <c r="I68" s="139"/>
      <c r="J68" s="57"/>
      <c r="K68" s="58"/>
    </row>
    <row r="72" spans="2:12" s="1" customFormat="1" ht="6.95" customHeight="1">
      <c r="B72" s="59"/>
      <c r="C72" s="60"/>
      <c r="D72" s="60"/>
      <c r="E72" s="60"/>
      <c r="F72" s="60"/>
      <c r="G72" s="60"/>
      <c r="H72" s="60"/>
      <c r="I72" s="142"/>
      <c r="J72" s="60"/>
      <c r="K72" s="60"/>
      <c r="L72" s="61"/>
    </row>
    <row r="73" spans="2:12" s="1" customFormat="1" ht="36.95" customHeight="1">
      <c r="B73" s="41"/>
      <c r="C73" s="62" t="s">
        <v>102</v>
      </c>
      <c r="D73" s="63"/>
      <c r="E73" s="63"/>
      <c r="F73" s="63"/>
      <c r="G73" s="63"/>
      <c r="H73" s="63"/>
      <c r="I73" s="156"/>
      <c r="J73" s="63"/>
      <c r="K73" s="63"/>
      <c r="L73" s="61"/>
    </row>
    <row r="74" spans="2:12" s="1" customFormat="1" ht="6.95" customHeight="1">
      <c r="B74" s="41"/>
      <c r="C74" s="63"/>
      <c r="D74" s="63"/>
      <c r="E74" s="63"/>
      <c r="F74" s="63"/>
      <c r="G74" s="63"/>
      <c r="H74" s="63"/>
      <c r="I74" s="156"/>
      <c r="J74" s="63"/>
      <c r="K74" s="63"/>
      <c r="L74" s="61"/>
    </row>
    <row r="75" spans="2:12" s="1" customFormat="1" ht="14.45" customHeight="1">
      <c r="B75" s="41"/>
      <c r="C75" s="65" t="s">
        <v>18</v>
      </c>
      <c r="D75" s="63"/>
      <c r="E75" s="63"/>
      <c r="F75" s="63"/>
      <c r="G75" s="63"/>
      <c r="H75" s="63"/>
      <c r="I75" s="156"/>
      <c r="J75" s="63"/>
      <c r="K75" s="63"/>
      <c r="L75" s="61"/>
    </row>
    <row r="76" spans="2:12" s="1" customFormat="1" ht="16.5" customHeight="1">
      <c r="B76" s="41"/>
      <c r="C76" s="63"/>
      <c r="D76" s="63"/>
      <c r="E76" s="388" t="str">
        <f>E7</f>
        <v>Výstavba cyklostezek v k.ú. Dačice a Bílkov - trasa 3, Dačice – zahrádkářská kolonie Toužín</v>
      </c>
      <c r="F76" s="389"/>
      <c r="G76" s="389"/>
      <c r="H76" s="389"/>
      <c r="I76" s="156"/>
      <c r="J76" s="63"/>
      <c r="K76" s="63"/>
      <c r="L76" s="61"/>
    </row>
    <row r="77" spans="2:12" s="1" customFormat="1" ht="14.45" customHeight="1">
      <c r="B77" s="41"/>
      <c r="C77" s="65" t="s">
        <v>94</v>
      </c>
      <c r="D77" s="63"/>
      <c r="E77" s="63"/>
      <c r="F77" s="63"/>
      <c r="G77" s="63"/>
      <c r="H77" s="63"/>
      <c r="I77" s="156"/>
      <c r="J77" s="63"/>
      <c r="K77" s="63"/>
      <c r="L77" s="61"/>
    </row>
    <row r="78" spans="2:12" s="1" customFormat="1" ht="17.25" customHeight="1">
      <c r="B78" s="41"/>
      <c r="C78" s="63"/>
      <c r="D78" s="63"/>
      <c r="E78" s="363" t="str">
        <f>E9</f>
        <v xml:space="preserve">103 - trasa 3, Dačice – zahrádkářská kolonie Toužín </v>
      </c>
      <c r="F78" s="390"/>
      <c r="G78" s="390"/>
      <c r="H78" s="390"/>
      <c r="I78" s="156"/>
      <c r="J78" s="63"/>
      <c r="K78" s="63"/>
      <c r="L78" s="61"/>
    </row>
    <row r="79" spans="2:12" s="1" customFormat="1" ht="6.95" customHeight="1">
      <c r="B79" s="41"/>
      <c r="C79" s="63"/>
      <c r="D79" s="63"/>
      <c r="E79" s="63"/>
      <c r="F79" s="63"/>
      <c r="G79" s="63"/>
      <c r="H79" s="63"/>
      <c r="I79" s="156"/>
      <c r="J79" s="63"/>
      <c r="K79" s="63"/>
      <c r="L79" s="61"/>
    </row>
    <row r="80" spans="2:12" s="1" customFormat="1" ht="18" customHeight="1">
      <c r="B80" s="41"/>
      <c r="C80" s="65" t="s">
        <v>23</v>
      </c>
      <c r="D80" s="63"/>
      <c r="E80" s="63"/>
      <c r="F80" s="157" t="str">
        <f>F12</f>
        <v>Dačice</v>
      </c>
      <c r="G80" s="63"/>
      <c r="H80" s="63"/>
      <c r="I80" s="158" t="s">
        <v>25</v>
      </c>
      <c r="J80" s="73" t="str">
        <f>IF(J12="","",J12)</f>
        <v>4. 1. 2018</v>
      </c>
      <c r="K80" s="63"/>
      <c r="L80" s="61"/>
    </row>
    <row r="81" spans="2:12" s="1" customFormat="1" ht="6.95" customHeight="1">
      <c r="B81" s="41"/>
      <c r="C81" s="63"/>
      <c r="D81" s="63"/>
      <c r="E81" s="63"/>
      <c r="F81" s="63"/>
      <c r="G81" s="63"/>
      <c r="H81" s="63"/>
      <c r="I81" s="156"/>
      <c r="J81" s="63"/>
      <c r="K81" s="63"/>
      <c r="L81" s="61"/>
    </row>
    <row r="82" spans="2:12" s="1" customFormat="1" ht="13.5">
      <c r="B82" s="41"/>
      <c r="C82" s="65" t="s">
        <v>27</v>
      </c>
      <c r="D82" s="63"/>
      <c r="E82" s="63"/>
      <c r="F82" s="157" t="str">
        <f>E15</f>
        <v>Město Dačice</v>
      </c>
      <c r="G82" s="63"/>
      <c r="H82" s="63"/>
      <c r="I82" s="158" t="s">
        <v>34</v>
      </c>
      <c r="J82" s="157" t="str">
        <f>E21</f>
        <v>WAY project</v>
      </c>
      <c r="K82" s="63"/>
      <c r="L82" s="61"/>
    </row>
    <row r="83" spans="2:12" s="1" customFormat="1" ht="14.45" customHeight="1">
      <c r="B83" s="41"/>
      <c r="C83" s="65" t="s">
        <v>32</v>
      </c>
      <c r="D83" s="63"/>
      <c r="E83" s="63"/>
      <c r="F83" s="157" t="str">
        <f>IF(E18="","",E18)</f>
        <v/>
      </c>
      <c r="G83" s="63"/>
      <c r="H83" s="63"/>
      <c r="I83" s="156"/>
      <c r="J83" s="63"/>
      <c r="K83" s="63"/>
      <c r="L83" s="61"/>
    </row>
    <row r="84" spans="2:12" s="1" customFormat="1" ht="10.35" customHeight="1">
      <c r="B84" s="41"/>
      <c r="C84" s="63"/>
      <c r="D84" s="63"/>
      <c r="E84" s="63"/>
      <c r="F84" s="63"/>
      <c r="G84" s="63"/>
      <c r="H84" s="63"/>
      <c r="I84" s="156"/>
      <c r="J84" s="63"/>
      <c r="K84" s="63"/>
      <c r="L84" s="61"/>
    </row>
    <row r="85" spans="2:20" s="8" customFormat="1" ht="29.25" customHeight="1">
      <c r="B85" s="159"/>
      <c r="C85" s="160" t="s">
        <v>103</v>
      </c>
      <c r="D85" s="161" t="s">
        <v>59</v>
      </c>
      <c r="E85" s="161" t="s">
        <v>55</v>
      </c>
      <c r="F85" s="161" t="s">
        <v>104</v>
      </c>
      <c r="G85" s="161" t="s">
        <v>105</v>
      </c>
      <c r="H85" s="161" t="s">
        <v>106</v>
      </c>
      <c r="I85" s="162" t="s">
        <v>107</v>
      </c>
      <c r="J85" s="161" t="s">
        <v>98</v>
      </c>
      <c r="K85" s="163" t="s">
        <v>108</v>
      </c>
      <c r="L85" s="164"/>
      <c r="M85" s="81" t="s">
        <v>109</v>
      </c>
      <c r="N85" s="82" t="s">
        <v>44</v>
      </c>
      <c r="O85" s="82" t="s">
        <v>110</v>
      </c>
      <c r="P85" s="82" t="s">
        <v>111</v>
      </c>
      <c r="Q85" s="82" t="s">
        <v>112</v>
      </c>
      <c r="R85" s="82" t="s">
        <v>113</v>
      </c>
      <c r="S85" s="82" t="s">
        <v>114</v>
      </c>
      <c r="T85" s="83" t="s">
        <v>115</v>
      </c>
    </row>
    <row r="86" spans="2:63" s="1" customFormat="1" ht="29.25" customHeight="1">
      <c r="B86" s="41"/>
      <c r="C86" s="87" t="s">
        <v>99</v>
      </c>
      <c r="D86" s="63"/>
      <c r="E86" s="63"/>
      <c r="F86" s="63"/>
      <c r="G86" s="63"/>
      <c r="H86" s="63"/>
      <c r="I86" s="156"/>
      <c r="J86" s="165">
        <f>BK86</f>
        <v>0</v>
      </c>
      <c r="K86" s="63"/>
      <c r="L86" s="61"/>
      <c r="M86" s="84"/>
      <c r="N86" s="85"/>
      <c r="O86" s="85"/>
      <c r="P86" s="166">
        <f>P87</f>
        <v>0</v>
      </c>
      <c r="Q86" s="85"/>
      <c r="R86" s="166">
        <f>R87</f>
        <v>702.2382316999999</v>
      </c>
      <c r="S86" s="85"/>
      <c r="T86" s="167">
        <f>T87</f>
        <v>20.4938</v>
      </c>
      <c r="AT86" s="24" t="s">
        <v>73</v>
      </c>
      <c r="AU86" s="24" t="s">
        <v>100</v>
      </c>
      <c r="BK86" s="168">
        <f>BK87</f>
        <v>0</v>
      </c>
    </row>
    <row r="87" spans="2:63" s="9" customFormat="1" ht="37.35" customHeight="1">
      <c r="B87" s="169"/>
      <c r="C87" s="170"/>
      <c r="D87" s="171" t="s">
        <v>73</v>
      </c>
      <c r="E87" s="172" t="s">
        <v>202</v>
      </c>
      <c r="F87" s="172" t="s">
        <v>203</v>
      </c>
      <c r="G87" s="170"/>
      <c r="H87" s="170"/>
      <c r="I87" s="173"/>
      <c r="J87" s="174">
        <f>BK87</f>
        <v>0</v>
      </c>
      <c r="K87" s="170"/>
      <c r="L87" s="175"/>
      <c r="M87" s="176"/>
      <c r="N87" s="177"/>
      <c r="O87" s="177"/>
      <c r="P87" s="178">
        <f>P88+P357+P385+P390+P396+P455+P484+P563+P599</f>
        <v>0</v>
      </c>
      <c r="Q87" s="177"/>
      <c r="R87" s="178">
        <f>R88+R357+R385+R390+R396+R455+R484+R563+R599</f>
        <v>702.2382316999999</v>
      </c>
      <c r="S87" s="177"/>
      <c r="T87" s="179">
        <f>T88+T357+T385+T390+T396+T455+T484+T563+T599</f>
        <v>20.4938</v>
      </c>
      <c r="AR87" s="180" t="s">
        <v>82</v>
      </c>
      <c r="AT87" s="181" t="s">
        <v>73</v>
      </c>
      <c r="AU87" s="181" t="s">
        <v>74</v>
      </c>
      <c r="AY87" s="180" t="s">
        <v>119</v>
      </c>
      <c r="BK87" s="182">
        <f>BK88+BK357+BK385+BK390+BK396+BK455+BK484+BK563+BK599</f>
        <v>0</v>
      </c>
    </row>
    <row r="88" spans="2:63" s="9" customFormat="1" ht="19.9" customHeight="1">
      <c r="B88" s="169"/>
      <c r="C88" s="170"/>
      <c r="D88" s="171" t="s">
        <v>73</v>
      </c>
      <c r="E88" s="227" t="s">
        <v>82</v>
      </c>
      <c r="F88" s="227" t="s">
        <v>204</v>
      </c>
      <c r="G88" s="170"/>
      <c r="H88" s="170"/>
      <c r="I88" s="173"/>
      <c r="J88" s="228">
        <f>BK88</f>
        <v>0</v>
      </c>
      <c r="K88" s="170"/>
      <c r="L88" s="175"/>
      <c r="M88" s="176"/>
      <c r="N88" s="177"/>
      <c r="O88" s="177"/>
      <c r="P88" s="178">
        <f>SUM(P89:P356)</f>
        <v>0</v>
      </c>
      <c r="Q88" s="177"/>
      <c r="R88" s="178">
        <f>SUM(R89:R356)</f>
        <v>460.9761135</v>
      </c>
      <c r="S88" s="177"/>
      <c r="T88" s="179">
        <f>SUM(T89:T356)</f>
        <v>18.3078</v>
      </c>
      <c r="AR88" s="180" t="s">
        <v>82</v>
      </c>
      <c r="AT88" s="181" t="s">
        <v>73</v>
      </c>
      <c r="AU88" s="181" t="s">
        <v>82</v>
      </c>
      <c r="AY88" s="180" t="s">
        <v>119</v>
      </c>
      <c r="BK88" s="182">
        <f>SUM(BK89:BK356)</f>
        <v>0</v>
      </c>
    </row>
    <row r="89" spans="2:65" s="1" customFormat="1" ht="25.5" customHeight="1">
      <c r="B89" s="41"/>
      <c r="C89" s="183" t="s">
        <v>82</v>
      </c>
      <c r="D89" s="183" t="s">
        <v>120</v>
      </c>
      <c r="E89" s="184" t="s">
        <v>205</v>
      </c>
      <c r="F89" s="185" t="s">
        <v>206</v>
      </c>
      <c r="G89" s="186" t="s">
        <v>207</v>
      </c>
      <c r="H89" s="187">
        <v>220</v>
      </c>
      <c r="I89" s="188"/>
      <c r="J89" s="189">
        <f>ROUND(I89*H89,2)</f>
        <v>0</v>
      </c>
      <c r="K89" s="185" t="s">
        <v>124</v>
      </c>
      <c r="L89" s="61"/>
      <c r="M89" s="190" t="s">
        <v>21</v>
      </c>
      <c r="N89" s="191" t="s">
        <v>45</v>
      </c>
      <c r="O89" s="42"/>
      <c r="P89" s="192">
        <f>O89*H89</f>
        <v>0</v>
      </c>
      <c r="Q89" s="192">
        <v>0</v>
      </c>
      <c r="R89" s="192">
        <f>Q89*H89</f>
        <v>0</v>
      </c>
      <c r="S89" s="192">
        <v>0</v>
      </c>
      <c r="T89" s="193">
        <f>S89*H89</f>
        <v>0</v>
      </c>
      <c r="AR89" s="24" t="s">
        <v>118</v>
      </c>
      <c r="AT89" s="24" t="s">
        <v>120</v>
      </c>
      <c r="AU89" s="24" t="s">
        <v>84</v>
      </c>
      <c r="AY89" s="24" t="s">
        <v>119</v>
      </c>
      <c r="BE89" s="194">
        <f>IF(N89="základní",J89,0)</f>
        <v>0</v>
      </c>
      <c r="BF89" s="194">
        <f>IF(N89="snížená",J89,0)</f>
        <v>0</v>
      </c>
      <c r="BG89" s="194">
        <f>IF(N89="zákl. přenesená",J89,0)</f>
        <v>0</v>
      </c>
      <c r="BH89" s="194">
        <f>IF(N89="sníž. přenesená",J89,0)</f>
        <v>0</v>
      </c>
      <c r="BI89" s="194">
        <f>IF(N89="nulová",J89,0)</f>
        <v>0</v>
      </c>
      <c r="BJ89" s="24" t="s">
        <v>82</v>
      </c>
      <c r="BK89" s="194">
        <f>ROUND(I89*H89,2)</f>
        <v>0</v>
      </c>
      <c r="BL89" s="24" t="s">
        <v>118</v>
      </c>
      <c r="BM89" s="24" t="s">
        <v>208</v>
      </c>
    </row>
    <row r="90" spans="2:47" s="1" customFormat="1" ht="148.5">
      <c r="B90" s="41"/>
      <c r="C90" s="63"/>
      <c r="D90" s="197" t="s">
        <v>209</v>
      </c>
      <c r="E90" s="63"/>
      <c r="F90" s="229" t="s">
        <v>210</v>
      </c>
      <c r="G90" s="63"/>
      <c r="H90" s="63"/>
      <c r="I90" s="156"/>
      <c r="J90" s="63"/>
      <c r="K90" s="63"/>
      <c r="L90" s="61"/>
      <c r="M90" s="230"/>
      <c r="N90" s="42"/>
      <c r="O90" s="42"/>
      <c r="P90" s="42"/>
      <c r="Q90" s="42"/>
      <c r="R90" s="42"/>
      <c r="S90" s="42"/>
      <c r="T90" s="78"/>
      <c r="AT90" s="24" t="s">
        <v>209</v>
      </c>
      <c r="AU90" s="24" t="s">
        <v>84</v>
      </c>
    </row>
    <row r="91" spans="2:51" s="10" customFormat="1" ht="13.5">
      <c r="B91" s="195"/>
      <c r="C91" s="196"/>
      <c r="D91" s="197" t="s">
        <v>127</v>
      </c>
      <c r="E91" s="198" t="s">
        <v>21</v>
      </c>
      <c r="F91" s="199" t="s">
        <v>211</v>
      </c>
      <c r="G91" s="196"/>
      <c r="H91" s="200">
        <v>220</v>
      </c>
      <c r="I91" s="201"/>
      <c r="J91" s="196"/>
      <c r="K91" s="196"/>
      <c r="L91" s="202"/>
      <c r="M91" s="203"/>
      <c r="N91" s="204"/>
      <c r="O91" s="204"/>
      <c r="P91" s="204"/>
      <c r="Q91" s="204"/>
      <c r="R91" s="204"/>
      <c r="S91" s="204"/>
      <c r="T91" s="205"/>
      <c r="AT91" s="206" t="s">
        <v>127</v>
      </c>
      <c r="AU91" s="206" t="s">
        <v>84</v>
      </c>
      <c r="AV91" s="10" t="s">
        <v>84</v>
      </c>
      <c r="AW91" s="10" t="s">
        <v>38</v>
      </c>
      <c r="AX91" s="10" t="s">
        <v>82</v>
      </c>
      <c r="AY91" s="206" t="s">
        <v>119</v>
      </c>
    </row>
    <row r="92" spans="2:65" s="1" customFormat="1" ht="16.5" customHeight="1">
      <c r="B92" s="41"/>
      <c r="C92" s="183" t="s">
        <v>84</v>
      </c>
      <c r="D92" s="183" t="s">
        <v>120</v>
      </c>
      <c r="E92" s="184" t="s">
        <v>212</v>
      </c>
      <c r="F92" s="185" t="s">
        <v>213</v>
      </c>
      <c r="G92" s="186" t="s">
        <v>214</v>
      </c>
      <c r="H92" s="187">
        <v>3</v>
      </c>
      <c r="I92" s="188"/>
      <c r="J92" s="189">
        <f>ROUND(I92*H92,2)</f>
        <v>0</v>
      </c>
      <c r="K92" s="185" t="s">
        <v>124</v>
      </c>
      <c r="L92" s="61"/>
      <c r="M92" s="190" t="s">
        <v>21</v>
      </c>
      <c r="N92" s="191" t="s">
        <v>45</v>
      </c>
      <c r="O92" s="42"/>
      <c r="P92" s="192">
        <f>O92*H92</f>
        <v>0</v>
      </c>
      <c r="Q92" s="192">
        <v>0</v>
      </c>
      <c r="R92" s="192">
        <f>Q92*H92</f>
        <v>0</v>
      </c>
      <c r="S92" s="192">
        <v>0</v>
      </c>
      <c r="T92" s="193">
        <f>S92*H92</f>
        <v>0</v>
      </c>
      <c r="AR92" s="24" t="s">
        <v>118</v>
      </c>
      <c r="AT92" s="24" t="s">
        <v>120</v>
      </c>
      <c r="AU92" s="24" t="s">
        <v>84</v>
      </c>
      <c r="AY92" s="24" t="s">
        <v>119</v>
      </c>
      <c r="BE92" s="194">
        <f>IF(N92="základní",J92,0)</f>
        <v>0</v>
      </c>
      <c r="BF92" s="194">
        <f>IF(N92="snížená",J92,0)</f>
        <v>0</v>
      </c>
      <c r="BG92" s="194">
        <f>IF(N92="zákl. přenesená",J92,0)</f>
        <v>0</v>
      </c>
      <c r="BH92" s="194">
        <f>IF(N92="sníž. přenesená",J92,0)</f>
        <v>0</v>
      </c>
      <c r="BI92" s="194">
        <f>IF(N92="nulová",J92,0)</f>
        <v>0</v>
      </c>
      <c r="BJ92" s="24" t="s">
        <v>82</v>
      </c>
      <c r="BK92" s="194">
        <f>ROUND(I92*H92,2)</f>
        <v>0</v>
      </c>
      <c r="BL92" s="24" t="s">
        <v>118</v>
      </c>
      <c r="BM92" s="24" t="s">
        <v>215</v>
      </c>
    </row>
    <row r="93" spans="2:51" s="10" customFormat="1" ht="13.5">
      <c r="B93" s="195"/>
      <c r="C93" s="196"/>
      <c r="D93" s="197" t="s">
        <v>127</v>
      </c>
      <c r="E93" s="198" t="s">
        <v>21</v>
      </c>
      <c r="F93" s="199" t="s">
        <v>216</v>
      </c>
      <c r="G93" s="196"/>
      <c r="H93" s="200">
        <v>1.5</v>
      </c>
      <c r="I93" s="201"/>
      <c r="J93" s="196"/>
      <c r="K93" s="196"/>
      <c r="L93" s="202"/>
      <c r="M93" s="203"/>
      <c r="N93" s="204"/>
      <c r="O93" s="204"/>
      <c r="P93" s="204"/>
      <c r="Q93" s="204"/>
      <c r="R93" s="204"/>
      <c r="S93" s="204"/>
      <c r="T93" s="205"/>
      <c r="AT93" s="206" t="s">
        <v>127</v>
      </c>
      <c r="AU93" s="206" t="s">
        <v>84</v>
      </c>
      <c r="AV93" s="10" t="s">
        <v>84</v>
      </c>
      <c r="AW93" s="10" t="s">
        <v>38</v>
      </c>
      <c r="AX93" s="10" t="s">
        <v>74</v>
      </c>
      <c r="AY93" s="206" t="s">
        <v>119</v>
      </c>
    </row>
    <row r="94" spans="2:51" s="10" customFormat="1" ht="13.5">
      <c r="B94" s="195"/>
      <c r="C94" s="196"/>
      <c r="D94" s="197" t="s">
        <v>127</v>
      </c>
      <c r="E94" s="198" t="s">
        <v>21</v>
      </c>
      <c r="F94" s="199" t="s">
        <v>217</v>
      </c>
      <c r="G94" s="196"/>
      <c r="H94" s="200">
        <v>1.5</v>
      </c>
      <c r="I94" s="201"/>
      <c r="J94" s="196"/>
      <c r="K94" s="196"/>
      <c r="L94" s="202"/>
      <c r="M94" s="203"/>
      <c r="N94" s="204"/>
      <c r="O94" s="204"/>
      <c r="P94" s="204"/>
      <c r="Q94" s="204"/>
      <c r="R94" s="204"/>
      <c r="S94" s="204"/>
      <c r="T94" s="205"/>
      <c r="AT94" s="206" t="s">
        <v>127</v>
      </c>
      <c r="AU94" s="206" t="s">
        <v>84</v>
      </c>
      <c r="AV94" s="10" t="s">
        <v>84</v>
      </c>
      <c r="AW94" s="10" t="s">
        <v>38</v>
      </c>
      <c r="AX94" s="10" t="s">
        <v>74</v>
      </c>
      <c r="AY94" s="206" t="s">
        <v>119</v>
      </c>
    </row>
    <row r="95" spans="2:51" s="11" customFormat="1" ht="13.5">
      <c r="B95" s="207"/>
      <c r="C95" s="208"/>
      <c r="D95" s="197" t="s">
        <v>127</v>
      </c>
      <c r="E95" s="209" t="s">
        <v>21</v>
      </c>
      <c r="F95" s="210" t="s">
        <v>218</v>
      </c>
      <c r="G95" s="208"/>
      <c r="H95" s="209" t="s">
        <v>21</v>
      </c>
      <c r="I95" s="211"/>
      <c r="J95" s="208"/>
      <c r="K95" s="208"/>
      <c r="L95" s="212"/>
      <c r="M95" s="213"/>
      <c r="N95" s="214"/>
      <c r="O95" s="214"/>
      <c r="P95" s="214"/>
      <c r="Q95" s="214"/>
      <c r="R95" s="214"/>
      <c r="S95" s="214"/>
      <c r="T95" s="215"/>
      <c r="AT95" s="216" t="s">
        <v>127</v>
      </c>
      <c r="AU95" s="216" t="s">
        <v>84</v>
      </c>
      <c r="AV95" s="11" t="s">
        <v>82</v>
      </c>
      <c r="AW95" s="11" t="s">
        <v>38</v>
      </c>
      <c r="AX95" s="11" t="s">
        <v>74</v>
      </c>
      <c r="AY95" s="216" t="s">
        <v>119</v>
      </c>
    </row>
    <row r="96" spans="2:51" s="13" customFormat="1" ht="13.5">
      <c r="B96" s="231"/>
      <c r="C96" s="232"/>
      <c r="D96" s="197" t="s">
        <v>127</v>
      </c>
      <c r="E96" s="233" t="s">
        <v>21</v>
      </c>
      <c r="F96" s="234" t="s">
        <v>219</v>
      </c>
      <c r="G96" s="232"/>
      <c r="H96" s="235">
        <v>3</v>
      </c>
      <c r="I96" s="236"/>
      <c r="J96" s="232"/>
      <c r="K96" s="232"/>
      <c r="L96" s="237"/>
      <c r="M96" s="238"/>
      <c r="N96" s="239"/>
      <c r="O96" s="239"/>
      <c r="P96" s="239"/>
      <c r="Q96" s="239"/>
      <c r="R96" s="239"/>
      <c r="S96" s="239"/>
      <c r="T96" s="240"/>
      <c r="AT96" s="241" t="s">
        <v>127</v>
      </c>
      <c r="AU96" s="241" t="s">
        <v>84</v>
      </c>
      <c r="AV96" s="13" t="s">
        <v>118</v>
      </c>
      <c r="AW96" s="13" t="s">
        <v>38</v>
      </c>
      <c r="AX96" s="13" t="s">
        <v>82</v>
      </c>
      <c r="AY96" s="241" t="s">
        <v>119</v>
      </c>
    </row>
    <row r="97" spans="2:65" s="1" customFormat="1" ht="25.5" customHeight="1">
      <c r="B97" s="41"/>
      <c r="C97" s="183" t="s">
        <v>134</v>
      </c>
      <c r="D97" s="183" t="s">
        <v>120</v>
      </c>
      <c r="E97" s="184" t="s">
        <v>220</v>
      </c>
      <c r="F97" s="185" t="s">
        <v>221</v>
      </c>
      <c r="G97" s="186" t="s">
        <v>222</v>
      </c>
      <c r="H97" s="187">
        <v>7</v>
      </c>
      <c r="I97" s="188"/>
      <c r="J97" s="189">
        <f>ROUND(I97*H97,2)</f>
        <v>0</v>
      </c>
      <c r="K97" s="185" t="s">
        <v>124</v>
      </c>
      <c r="L97" s="61"/>
      <c r="M97" s="190" t="s">
        <v>21</v>
      </c>
      <c r="N97" s="191" t="s">
        <v>45</v>
      </c>
      <c r="O97" s="42"/>
      <c r="P97" s="192">
        <f>O97*H97</f>
        <v>0</v>
      </c>
      <c r="Q97" s="192">
        <v>0</v>
      </c>
      <c r="R97" s="192">
        <f>Q97*H97</f>
        <v>0</v>
      </c>
      <c r="S97" s="192">
        <v>0</v>
      </c>
      <c r="T97" s="193">
        <f>S97*H97</f>
        <v>0</v>
      </c>
      <c r="AR97" s="24" t="s">
        <v>118</v>
      </c>
      <c r="AT97" s="24" t="s">
        <v>120</v>
      </c>
      <c r="AU97" s="24" t="s">
        <v>84</v>
      </c>
      <c r="AY97" s="24" t="s">
        <v>119</v>
      </c>
      <c r="BE97" s="194">
        <f>IF(N97="základní",J97,0)</f>
        <v>0</v>
      </c>
      <c r="BF97" s="194">
        <f>IF(N97="snížená",J97,0)</f>
        <v>0</v>
      </c>
      <c r="BG97" s="194">
        <f>IF(N97="zákl. přenesená",J97,0)</f>
        <v>0</v>
      </c>
      <c r="BH97" s="194">
        <f>IF(N97="sníž. přenesená",J97,0)</f>
        <v>0</v>
      </c>
      <c r="BI97" s="194">
        <f>IF(N97="nulová",J97,0)</f>
        <v>0</v>
      </c>
      <c r="BJ97" s="24" t="s">
        <v>82</v>
      </c>
      <c r="BK97" s="194">
        <f>ROUND(I97*H97,2)</f>
        <v>0</v>
      </c>
      <c r="BL97" s="24" t="s">
        <v>118</v>
      </c>
      <c r="BM97" s="24" t="s">
        <v>223</v>
      </c>
    </row>
    <row r="98" spans="2:51" s="10" customFormat="1" ht="13.5">
      <c r="B98" s="195"/>
      <c r="C98" s="196"/>
      <c r="D98" s="197" t="s">
        <v>127</v>
      </c>
      <c r="E98" s="198" t="s">
        <v>21</v>
      </c>
      <c r="F98" s="199" t="s">
        <v>224</v>
      </c>
      <c r="G98" s="196"/>
      <c r="H98" s="200">
        <v>7</v>
      </c>
      <c r="I98" s="201"/>
      <c r="J98" s="196"/>
      <c r="K98" s="196"/>
      <c r="L98" s="202"/>
      <c r="M98" s="203"/>
      <c r="N98" s="204"/>
      <c r="O98" s="204"/>
      <c r="P98" s="204"/>
      <c r="Q98" s="204"/>
      <c r="R98" s="204"/>
      <c r="S98" s="204"/>
      <c r="T98" s="205"/>
      <c r="AT98" s="206" t="s">
        <v>127</v>
      </c>
      <c r="AU98" s="206" t="s">
        <v>84</v>
      </c>
      <c r="AV98" s="10" t="s">
        <v>84</v>
      </c>
      <c r="AW98" s="10" t="s">
        <v>38</v>
      </c>
      <c r="AX98" s="10" t="s">
        <v>82</v>
      </c>
      <c r="AY98" s="206" t="s">
        <v>119</v>
      </c>
    </row>
    <row r="99" spans="2:65" s="1" customFormat="1" ht="25.5" customHeight="1">
      <c r="B99" s="41"/>
      <c r="C99" s="183" t="s">
        <v>118</v>
      </c>
      <c r="D99" s="183" t="s">
        <v>120</v>
      </c>
      <c r="E99" s="184" t="s">
        <v>225</v>
      </c>
      <c r="F99" s="185" t="s">
        <v>226</v>
      </c>
      <c r="G99" s="186" t="s">
        <v>222</v>
      </c>
      <c r="H99" s="187">
        <v>6</v>
      </c>
      <c r="I99" s="188"/>
      <c r="J99" s="189">
        <f>ROUND(I99*H99,2)</f>
        <v>0</v>
      </c>
      <c r="K99" s="185" t="s">
        <v>124</v>
      </c>
      <c r="L99" s="61"/>
      <c r="M99" s="190" t="s">
        <v>21</v>
      </c>
      <c r="N99" s="191" t="s">
        <v>45</v>
      </c>
      <c r="O99" s="42"/>
      <c r="P99" s="192">
        <f>O99*H99</f>
        <v>0</v>
      </c>
      <c r="Q99" s="192">
        <v>0</v>
      </c>
      <c r="R99" s="192">
        <f>Q99*H99</f>
        <v>0</v>
      </c>
      <c r="S99" s="192">
        <v>0</v>
      </c>
      <c r="T99" s="193">
        <f>S99*H99</f>
        <v>0</v>
      </c>
      <c r="AR99" s="24" t="s">
        <v>118</v>
      </c>
      <c r="AT99" s="24" t="s">
        <v>120</v>
      </c>
      <c r="AU99" s="24" t="s">
        <v>84</v>
      </c>
      <c r="AY99" s="24" t="s">
        <v>119</v>
      </c>
      <c r="BE99" s="194">
        <f>IF(N99="základní",J99,0)</f>
        <v>0</v>
      </c>
      <c r="BF99" s="194">
        <f>IF(N99="snížená",J99,0)</f>
        <v>0</v>
      </c>
      <c r="BG99" s="194">
        <f>IF(N99="zákl. přenesená",J99,0)</f>
        <v>0</v>
      </c>
      <c r="BH99" s="194">
        <f>IF(N99="sníž. přenesená",J99,0)</f>
        <v>0</v>
      </c>
      <c r="BI99" s="194">
        <f>IF(N99="nulová",J99,0)</f>
        <v>0</v>
      </c>
      <c r="BJ99" s="24" t="s">
        <v>82</v>
      </c>
      <c r="BK99" s="194">
        <f>ROUND(I99*H99,2)</f>
        <v>0</v>
      </c>
      <c r="BL99" s="24" t="s">
        <v>118</v>
      </c>
      <c r="BM99" s="24" t="s">
        <v>227</v>
      </c>
    </row>
    <row r="100" spans="2:51" s="10" customFormat="1" ht="13.5">
      <c r="B100" s="195"/>
      <c r="C100" s="196"/>
      <c r="D100" s="197" t="s">
        <v>127</v>
      </c>
      <c r="E100" s="198" t="s">
        <v>21</v>
      </c>
      <c r="F100" s="199" t="s">
        <v>228</v>
      </c>
      <c r="G100" s="196"/>
      <c r="H100" s="200">
        <v>6</v>
      </c>
      <c r="I100" s="201"/>
      <c r="J100" s="196"/>
      <c r="K100" s="196"/>
      <c r="L100" s="202"/>
      <c r="M100" s="203"/>
      <c r="N100" s="204"/>
      <c r="O100" s="204"/>
      <c r="P100" s="204"/>
      <c r="Q100" s="204"/>
      <c r="R100" s="204"/>
      <c r="S100" s="204"/>
      <c r="T100" s="205"/>
      <c r="AT100" s="206" t="s">
        <v>127</v>
      </c>
      <c r="AU100" s="206" t="s">
        <v>84</v>
      </c>
      <c r="AV100" s="10" t="s">
        <v>84</v>
      </c>
      <c r="AW100" s="10" t="s">
        <v>38</v>
      </c>
      <c r="AX100" s="10" t="s">
        <v>82</v>
      </c>
      <c r="AY100" s="206" t="s">
        <v>119</v>
      </c>
    </row>
    <row r="101" spans="2:65" s="1" customFormat="1" ht="25.5" customHeight="1">
      <c r="B101" s="41"/>
      <c r="C101" s="183" t="s">
        <v>146</v>
      </c>
      <c r="D101" s="183" t="s">
        <v>120</v>
      </c>
      <c r="E101" s="184" t="s">
        <v>229</v>
      </c>
      <c r="F101" s="185" t="s">
        <v>230</v>
      </c>
      <c r="G101" s="186" t="s">
        <v>222</v>
      </c>
      <c r="H101" s="187">
        <v>2</v>
      </c>
      <c r="I101" s="188"/>
      <c r="J101" s="189">
        <f>ROUND(I101*H101,2)</f>
        <v>0</v>
      </c>
      <c r="K101" s="185" t="s">
        <v>124</v>
      </c>
      <c r="L101" s="61"/>
      <c r="M101" s="190" t="s">
        <v>21</v>
      </c>
      <c r="N101" s="191" t="s">
        <v>45</v>
      </c>
      <c r="O101" s="42"/>
      <c r="P101" s="192">
        <f>O101*H101</f>
        <v>0</v>
      </c>
      <c r="Q101" s="192">
        <v>0</v>
      </c>
      <c r="R101" s="192">
        <f>Q101*H101</f>
        <v>0</v>
      </c>
      <c r="S101" s="192">
        <v>0</v>
      </c>
      <c r="T101" s="193">
        <f>S101*H101</f>
        <v>0</v>
      </c>
      <c r="AR101" s="24" t="s">
        <v>118</v>
      </c>
      <c r="AT101" s="24" t="s">
        <v>120</v>
      </c>
      <c r="AU101" s="24" t="s">
        <v>84</v>
      </c>
      <c r="AY101" s="24" t="s">
        <v>119</v>
      </c>
      <c r="BE101" s="194">
        <f>IF(N101="základní",J101,0)</f>
        <v>0</v>
      </c>
      <c r="BF101" s="194">
        <f>IF(N101="snížená",J101,0)</f>
        <v>0</v>
      </c>
      <c r="BG101" s="194">
        <f>IF(N101="zákl. přenesená",J101,0)</f>
        <v>0</v>
      </c>
      <c r="BH101" s="194">
        <f>IF(N101="sníž. přenesená",J101,0)</f>
        <v>0</v>
      </c>
      <c r="BI101" s="194">
        <f>IF(N101="nulová",J101,0)</f>
        <v>0</v>
      </c>
      <c r="BJ101" s="24" t="s">
        <v>82</v>
      </c>
      <c r="BK101" s="194">
        <f>ROUND(I101*H101,2)</f>
        <v>0</v>
      </c>
      <c r="BL101" s="24" t="s">
        <v>118</v>
      </c>
      <c r="BM101" s="24" t="s">
        <v>231</v>
      </c>
    </row>
    <row r="102" spans="2:47" s="1" customFormat="1" ht="135">
      <c r="B102" s="41"/>
      <c r="C102" s="63"/>
      <c r="D102" s="197" t="s">
        <v>209</v>
      </c>
      <c r="E102" s="63"/>
      <c r="F102" s="229" t="s">
        <v>232</v>
      </c>
      <c r="G102" s="63"/>
      <c r="H102" s="63"/>
      <c r="I102" s="156"/>
      <c r="J102" s="63"/>
      <c r="K102" s="63"/>
      <c r="L102" s="61"/>
      <c r="M102" s="230"/>
      <c r="N102" s="42"/>
      <c r="O102" s="42"/>
      <c r="P102" s="42"/>
      <c r="Q102" s="42"/>
      <c r="R102" s="42"/>
      <c r="S102" s="42"/>
      <c r="T102" s="78"/>
      <c r="AT102" s="24" t="s">
        <v>209</v>
      </c>
      <c r="AU102" s="24" t="s">
        <v>84</v>
      </c>
    </row>
    <row r="103" spans="2:51" s="10" customFormat="1" ht="13.5">
      <c r="B103" s="195"/>
      <c r="C103" s="196"/>
      <c r="D103" s="197" t="s">
        <v>127</v>
      </c>
      <c r="E103" s="198" t="s">
        <v>21</v>
      </c>
      <c r="F103" s="199" t="s">
        <v>233</v>
      </c>
      <c r="G103" s="196"/>
      <c r="H103" s="200">
        <v>2</v>
      </c>
      <c r="I103" s="201"/>
      <c r="J103" s="196"/>
      <c r="K103" s="196"/>
      <c r="L103" s="202"/>
      <c r="M103" s="203"/>
      <c r="N103" s="204"/>
      <c r="O103" s="204"/>
      <c r="P103" s="204"/>
      <c r="Q103" s="204"/>
      <c r="R103" s="204"/>
      <c r="S103" s="204"/>
      <c r="T103" s="205"/>
      <c r="AT103" s="206" t="s">
        <v>127</v>
      </c>
      <c r="AU103" s="206" t="s">
        <v>84</v>
      </c>
      <c r="AV103" s="10" t="s">
        <v>84</v>
      </c>
      <c r="AW103" s="10" t="s">
        <v>38</v>
      </c>
      <c r="AX103" s="10" t="s">
        <v>82</v>
      </c>
      <c r="AY103" s="206" t="s">
        <v>119</v>
      </c>
    </row>
    <row r="104" spans="2:65" s="1" customFormat="1" ht="25.5" customHeight="1">
      <c r="B104" s="41"/>
      <c r="C104" s="183" t="s">
        <v>152</v>
      </c>
      <c r="D104" s="183" t="s">
        <v>120</v>
      </c>
      <c r="E104" s="184" t="s">
        <v>234</v>
      </c>
      <c r="F104" s="185" t="s">
        <v>235</v>
      </c>
      <c r="G104" s="186" t="s">
        <v>222</v>
      </c>
      <c r="H104" s="187">
        <v>7</v>
      </c>
      <c r="I104" s="188"/>
      <c r="J104" s="189">
        <f>ROUND(I104*H104,2)</f>
        <v>0</v>
      </c>
      <c r="K104" s="185" t="s">
        <v>124</v>
      </c>
      <c r="L104" s="61"/>
      <c r="M104" s="190" t="s">
        <v>21</v>
      </c>
      <c r="N104" s="191" t="s">
        <v>45</v>
      </c>
      <c r="O104" s="42"/>
      <c r="P104" s="192">
        <f>O104*H104</f>
        <v>0</v>
      </c>
      <c r="Q104" s="192">
        <v>5E-05</v>
      </c>
      <c r="R104" s="192">
        <f>Q104*H104</f>
        <v>0.00035</v>
      </c>
      <c r="S104" s="192">
        <v>0</v>
      </c>
      <c r="T104" s="193">
        <f>S104*H104</f>
        <v>0</v>
      </c>
      <c r="AR104" s="24" t="s">
        <v>118</v>
      </c>
      <c r="AT104" s="24" t="s">
        <v>120</v>
      </c>
      <c r="AU104" s="24" t="s">
        <v>84</v>
      </c>
      <c r="AY104" s="24" t="s">
        <v>119</v>
      </c>
      <c r="BE104" s="194">
        <f>IF(N104="základní",J104,0)</f>
        <v>0</v>
      </c>
      <c r="BF104" s="194">
        <f>IF(N104="snížená",J104,0)</f>
        <v>0</v>
      </c>
      <c r="BG104" s="194">
        <f>IF(N104="zákl. přenesená",J104,0)</f>
        <v>0</v>
      </c>
      <c r="BH104" s="194">
        <f>IF(N104="sníž. přenesená",J104,0)</f>
        <v>0</v>
      </c>
      <c r="BI104" s="194">
        <f>IF(N104="nulová",J104,0)</f>
        <v>0</v>
      </c>
      <c r="BJ104" s="24" t="s">
        <v>82</v>
      </c>
      <c r="BK104" s="194">
        <f>ROUND(I104*H104,2)</f>
        <v>0</v>
      </c>
      <c r="BL104" s="24" t="s">
        <v>118</v>
      </c>
      <c r="BM104" s="24" t="s">
        <v>236</v>
      </c>
    </row>
    <row r="105" spans="2:51" s="10" customFormat="1" ht="13.5">
      <c r="B105" s="195"/>
      <c r="C105" s="196"/>
      <c r="D105" s="197" t="s">
        <v>127</v>
      </c>
      <c r="E105" s="198" t="s">
        <v>21</v>
      </c>
      <c r="F105" s="199" t="s">
        <v>224</v>
      </c>
      <c r="G105" s="196"/>
      <c r="H105" s="200">
        <v>7</v>
      </c>
      <c r="I105" s="201"/>
      <c r="J105" s="196"/>
      <c r="K105" s="196"/>
      <c r="L105" s="202"/>
      <c r="M105" s="203"/>
      <c r="N105" s="204"/>
      <c r="O105" s="204"/>
      <c r="P105" s="204"/>
      <c r="Q105" s="204"/>
      <c r="R105" s="204"/>
      <c r="S105" s="204"/>
      <c r="T105" s="205"/>
      <c r="AT105" s="206" t="s">
        <v>127</v>
      </c>
      <c r="AU105" s="206" t="s">
        <v>84</v>
      </c>
      <c r="AV105" s="10" t="s">
        <v>84</v>
      </c>
      <c r="AW105" s="10" t="s">
        <v>38</v>
      </c>
      <c r="AX105" s="10" t="s">
        <v>82</v>
      </c>
      <c r="AY105" s="206" t="s">
        <v>119</v>
      </c>
    </row>
    <row r="106" spans="2:65" s="1" customFormat="1" ht="25.5" customHeight="1">
      <c r="B106" s="41"/>
      <c r="C106" s="183" t="s">
        <v>161</v>
      </c>
      <c r="D106" s="183" t="s">
        <v>120</v>
      </c>
      <c r="E106" s="184" t="s">
        <v>237</v>
      </c>
      <c r="F106" s="185" t="s">
        <v>238</v>
      </c>
      <c r="G106" s="186" t="s">
        <v>222</v>
      </c>
      <c r="H106" s="187">
        <v>6</v>
      </c>
      <c r="I106" s="188"/>
      <c r="J106" s="189">
        <f>ROUND(I106*H106,2)</f>
        <v>0</v>
      </c>
      <c r="K106" s="185" t="s">
        <v>124</v>
      </c>
      <c r="L106" s="61"/>
      <c r="M106" s="190" t="s">
        <v>21</v>
      </c>
      <c r="N106" s="191" t="s">
        <v>45</v>
      </c>
      <c r="O106" s="42"/>
      <c r="P106" s="192">
        <f>O106*H106</f>
        <v>0</v>
      </c>
      <c r="Q106" s="192">
        <v>5E-05</v>
      </c>
      <c r="R106" s="192">
        <f>Q106*H106</f>
        <v>0.00030000000000000003</v>
      </c>
      <c r="S106" s="192">
        <v>0</v>
      </c>
      <c r="T106" s="193">
        <f>S106*H106</f>
        <v>0</v>
      </c>
      <c r="AR106" s="24" t="s">
        <v>118</v>
      </c>
      <c r="AT106" s="24" t="s">
        <v>120</v>
      </c>
      <c r="AU106" s="24" t="s">
        <v>84</v>
      </c>
      <c r="AY106" s="24" t="s">
        <v>119</v>
      </c>
      <c r="BE106" s="194">
        <f>IF(N106="základní",J106,0)</f>
        <v>0</v>
      </c>
      <c r="BF106" s="194">
        <f>IF(N106="snížená",J106,0)</f>
        <v>0</v>
      </c>
      <c r="BG106" s="194">
        <f>IF(N106="zákl. přenesená",J106,0)</f>
        <v>0</v>
      </c>
      <c r="BH106" s="194">
        <f>IF(N106="sníž. přenesená",J106,0)</f>
        <v>0</v>
      </c>
      <c r="BI106" s="194">
        <f>IF(N106="nulová",J106,0)</f>
        <v>0</v>
      </c>
      <c r="BJ106" s="24" t="s">
        <v>82</v>
      </c>
      <c r="BK106" s="194">
        <f>ROUND(I106*H106,2)</f>
        <v>0</v>
      </c>
      <c r="BL106" s="24" t="s">
        <v>118</v>
      </c>
      <c r="BM106" s="24" t="s">
        <v>239</v>
      </c>
    </row>
    <row r="107" spans="2:51" s="10" customFormat="1" ht="13.5">
      <c r="B107" s="195"/>
      <c r="C107" s="196"/>
      <c r="D107" s="197" t="s">
        <v>127</v>
      </c>
      <c r="E107" s="198" t="s">
        <v>21</v>
      </c>
      <c r="F107" s="199" t="s">
        <v>228</v>
      </c>
      <c r="G107" s="196"/>
      <c r="H107" s="200">
        <v>6</v>
      </c>
      <c r="I107" s="201"/>
      <c r="J107" s="196"/>
      <c r="K107" s="196"/>
      <c r="L107" s="202"/>
      <c r="M107" s="203"/>
      <c r="N107" s="204"/>
      <c r="O107" s="204"/>
      <c r="P107" s="204"/>
      <c r="Q107" s="204"/>
      <c r="R107" s="204"/>
      <c r="S107" s="204"/>
      <c r="T107" s="205"/>
      <c r="AT107" s="206" t="s">
        <v>127</v>
      </c>
      <c r="AU107" s="206" t="s">
        <v>84</v>
      </c>
      <c r="AV107" s="10" t="s">
        <v>84</v>
      </c>
      <c r="AW107" s="10" t="s">
        <v>38</v>
      </c>
      <c r="AX107" s="10" t="s">
        <v>82</v>
      </c>
      <c r="AY107" s="206" t="s">
        <v>119</v>
      </c>
    </row>
    <row r="108" spans="2:65" s="1" customFormat="1" ht="25.5" customHeight="1">
      <c r="B108" s="41"/>
      <c r="C108" s="183" t="s">
        <v>167</v>
      </c>
      <c r="D108" s="183" t="s">
        <v>120</v>
      </c>
      <c r="E108" s="184" t="s">
        <v>240</v>
      </c>
      <c r="F108" s="185" t="s">
        <v>241</v>
      </c>
      <c r="G108" s="186" t="s">
        <v>222</v>
      </c>
      <c r="H108" s="187">
        <v>2</v>
      </c>
      <c r="I108" s="188"/>
      <c r="J108" s="189">
        <f>ROUND(I108*H108,2)</f>
        <v>0</v>
      </c>
      <c r="K108" s="185" t="s">
        <v>124</v>
      </c>
      <c r="L108" s="61"/>
      <c r="M108" s="190" t="s">
        <v>21</v>
      </c>
      <c r="N108" s="191" t="s">
        <v>45</v>
      </c>
      <c r="O108" s="42"/>
      <c r="P108" s="192">
        <f>O108*H108</f>
        <v>0</v>
      </c>
      <c r="Q108" s="192">
        <v>9E-05</v>
      </c>
      <c r="R108" s="192">
        <f>Q108*H108</f>
        <v>0.00018</v>
      </c>
      <c r="S108" s="192">
        <v>0</v>
      </c>
      <c r="T108" s="193">
        <f>S108*H108</f>
        <v>0</v>
      </c>
      <c r="AR108" s="24" t="s">
        <v>118</v>
      </c>
      <c r="AT108" s="24" t="s">
        <v>120</v>
      </c>
      <c r="AU108" s="24" t="s">
        <v>84</v>
      </c>
      <c r="AY108" s="24" t="s">
        <v>119</v>
      </c>
      <c r="BE108" s="194">
        <f>IF(N108="základní",J108,0)</f>
        <v>0</v>
      </c>
      <c r="BF108" s="194">
        <f>IF(N108="snížená",J108,0)</f>
        <v>0</v>
      </c>
      <c r="BG108" s="194">
        <f>IF(N108="zákl. přenesená",J108,0)</f>
        <v>0</v>
      </c>
      <c r="BH108" s="194">
        <f>IF(N108="sníž. přenesená",J108,0)</f>
        <v>0</v>
      </c>
      <c r="BI108" s="194">
        <f>IF(N108="nulová",J108,0)</f>
        <v>0</v>
      </c>
      <c r="BJ108" s="24" t="s">
        <v>82</v>
      </c>
      <c r="BK108" s="194">
        <f>ROUND(I108*H108,2)</f>
        <v>0</v>
      </c>
      <c r="BL108" s="24" t="s">
        <v>118</v>
      </c>
      <c r="BM108" s="24" t="s">
        <v>242</v>
      </c>
    </row>
    <row r="109" spans="2:51" s="10" customFormat="1" ht="13.5">
      <c r="B109" s="195"/>
      <c r="C109" s="196"/>
      <c r="D109" s="197" t="s">
        <v>127</v>
      </c>
      <c r="E109" s="198" t="s">
        <v>21</v>
      </c>
      <c r="F109" s="199" t="s">
        <v>233</v>
      </c>
      <c r="G109" s="196"/>
      <c r="H109" s="200">
        <v>2</v>
      </c>
      <c r="I109" s="201"/>
      <c r="J109" s="196"/>
      <c r="K109" s="196"/>
      <c r="L109" s="202"/>
      <c r="M109" s="203"/>
      <c r="N109" s="204"/>
      <c r="O109" s="204"/>
      <c r="P109" s="204"/>
      <c r="Q109" s="204"/>
      <c r="R109" s="204"/>
      <c r="S109" s="204"/>
      <c r="T109" s="205"/>
      <c r="AT109" s="206" t="s">
        <v>127</v>
      </c>
      <c r="AU109" s="206" t="s">
        <v>84</v>
      </c>
      <c r="AV109" s="10" t="s">
        <v>84</v>
      </c>
      <c r="AW109" s="10" t="s">
        <v>38</v>
      </c>
      <c r="AX109" s="10" t="s">
        <v>82</v>
      </c>
      <c r="AY109" s="206" t="s">
        <v>119</v>
      </c>
    </row>
    <row r="110" spans="2:65" s="1" customFormat="1" ht="51" customHeight="1">
      <c r="B110" s="41"/>
      <c r="C110" s="183" t="s">
        <v>173</v>
      </c>
      <c r="D110" s="183" t="s">
        <v>120</v>
      </c>
      <c r="E110" s="184" t="s">
        <v>243</v>
      </c>
      <c r="F110" s="185" t="s">
        <v>244</v>
      </c>
      <c r="G110" s="186" t="s">
        <v>207</v>
      </c>
      <c r="H110" s="187">
        <v>9.62</v>
      </c>
      <c r="I110" s="188"/>
      <c r="J110" s="189">
        <f>ROUND(I110*H110,2)</f>
        <v>0</v>
      </c>
      <c r="K110" s="185" t="s">
        <v>124</v>
      </c>
      <c r="L110" s="61"/>
      <c r="M110" s="190" t="s">
        <v>21</v>
      </c>
      <c r="N110" s="191" t="s">
        <v>45</v>
      </c>
      <c r="O110" s="42"/>
      <c r="P110" s="192">
        <f>O110*H110</f>
        <v>0</v>
      </c>
      <c r="Q110" s="192">
        <v>0</v>
      </c>
      <c r="R110" s="192">
        <f>Q110*H110</f>
        <v>0</v>
      </c>
      <c r="S110" s="192">
        <v>0.26</v>
      </c>
      <c r="T110" s="193">
        <f>S110*H110</f>
        <v>2.5012</v>
      </c>
      <c r="AR110" s="24" t="s">
        <v>118</v>
      </c>
      <c r="AT110" s="24" t="s">
        <v>120</v>
      </c>
      <c r="AU110" s="24" t="s">
        <v>84</v>
      </c>
      <c r="AY110" s="24" t="s">
        <v>119</v>
      </c>
      <c r="BE110" s="194">
        <f>IF(N110="základní",J110,0)</f>
        <v>0</v>
      </c>
      <c r="BF110" s="194">
        <f>IF(N110="snížená",J110,0)</f>
        <v>0</v>
      </c>
      <c r="BG110" s="194">
        <f>IF(N110="zákl. přenesená",J110,0)</f>
        <v>0</v>
      </c>
      <c r="BH110" s="194">
        <f>IF(N110="sníž. přenesená",J110,0)</f>
        <v>0</v>
      </c>
      <c r="BI110" s="194">
        <f>IF(N110="nulová",J110,0)</f>
        <v>0</v>
      </c>
      <c r="BJ110" s="24" t="s">
        <v>82</v>
      </c>
      <c r="BK110" s="194">
        <f>ROUND(I110*H110,2)</f>
        <v>0</v>
      </c>
      <c r="BL110" s="24" t="s">
        <v>118</v>
      </c>
      <c r="BM110" s="24" t="s">
        <v>245</v>
      </c>
    </row>
    <row r="111" spans="2:47" s="1" customFormat="1" ht="148.5">
      <c r="B111" s="41"/>
      <c r="C111" s="63"/>
      <c r="D111" s="197" t="s">
        <v>209</v>
      </c>
      <c r="E111" s="63"/>
      <c r="F111" s="229" t="s">
        <v>246</v>
      </c>
      <c r="G111" s="63"/>
      <c r="H111" s="63"/>
      <c r="I111" s="156"/>
      <c r="J111" s="63"/>
      <c r="K111" s="63"/>
      <c r="L111" s="61"/>
      <c r="M111" s="230"/>
      <c r="N111" s="42"/>
      <c r="O111" s="42"/>
      <c r="P111" s="42"/>
      <c r="Q111" s="42"/>
      <c r="R111" s="42"/>
      <c r="S111" s="42"/>
      <c r="T111" s="78"/>
      <c r="AT111" s="24" t="s">
        <v>209</v>
      </c>
      <c r="AU111" s="24" t="s">
        <v>84</v>
      </c>
    </row>
    <row r="112" spans="2:51" s="10" customFormat="1" ht="13.5">
      <c r="B112" s="195"/>
      <c r="C112" s="196"/>
      <c r="D112" s="197" t="s">
        <v>127</v>
      </c>
      <c r="E112" s="198" t="s">
        <v>21</v>
      </c>
      <c r="F112" s="199" t="s">
        <v>247</v>
      </c>
      <c r="G112" s="196"/>
      <c r="H112" s="200">
        <v>9.62</v>
      </c>
      <c r="I112" s="201"/>
      <c r="J112" s="196"/>
      <c r="K112" s="196"/>
      <c r="L112" s="202"/>
      <c r="M112" s="203"/>
      <c r="N112" s="204"/>
      <c r="O112" s="204"/>
      <c r="P112" s="204"/>
      <c r="Q112" s="204"/>
      <c r="R112" s="204"/>
      <c r="S112" s="204"/>
      <c r="T112" s="205"/>
      <c r="AT112" s="206" t="s">
        <v>127</v>
      </c>
      <c r="AU112" s="206" t="s">
        <v>84</v>
      </c>
      <c r="AV112" s="10" t="s">
        <v>84</v>
      </c>
      <c r="AW112" s="10" t="s">
        <v>38</v>
      </c>
      <c r="AX112" s="10" t="s">
        <v>82</v>
      </c>
      <c r="AY112" s="206" t="s">
        <v>119</v>
      </c>
    </row>
    <row r="113" spans="2:65" s="1" customFormat="1" ht="38.25" customHeight="1">
      <c r="B113" s="41"/>
      <c r="C113" s="183" t="s">
        <v>179</v>
      </c>
      <c r="D113" s="183" t="s">
        <v>120</v>
      </c>
      <c r="E113" s="184" t="s">
        <v>248</v>
      </c>
      <c r="F113" s="185" t="s">
        <v>249</v>
      </c>
      <c r="G113" s="186" t="s">
        <v>207</v>
      </c>
      <c r="H113" s="187">
        <v>9.62</v>
      </c>
      <c r="I113" s="188"/>
      <c r="J113" s="189">
        <f>ROUND(I113*H113,2)</f>
        <v>0</v>
      </c>
      <c r="K113" s="185" t="s">
        <v>124</v>
      </c>
      <c r="L113" s="61"/>
      <c r="M113" s="190" t="s">
        <v>21</v>
      </c>
      <c r="N113" s="191" t="s">
        <v>45</v>
      </c>
      <c r="O113" s="42"/>
      <c r="P113" s="192">
        <f>O113*H113</f>
        <v>0</v>
      </c>
      <c r="Q113" s="192">
        <v>0</v>
      </c>
      <c r="R113" s="192">
        <f>Q113*H113</f>
        <v>0</v>
      </c>
      <c r="S113" s="192">
        <v>0.18</v>
      </c>
      <c r="T113" s="193">
        <f>S113*H113</f>
        <v>1.7315999999999998</v>
      </c>
      <c r="AR113" s="24" t="s">
        <v>118</v>
      </c>
      <c r="AT113" s="24" t="s">
        <v>120</v>
      </c>
      <c r="AU113" s="24" t="s">
        <v>84</v>
      </c>
      <c r="AY113" s="24" t="s">
        <v>119</v>
      </c>
      <c r="BE113" s="194">
        <f>IF(N113="základní",J113,0)</f>
        <v>0</v>
      </c>
      <c r="BF113" s="194">
        <f>IF(N113="snížená",J113,0)</f>
        <v>0</v>
      </c>
      <c r="BG113" s="194">
        <f>IF(N113="zákl. přenesená",J113,0)</f>
        <v>0</v>
      </c>
      <c r="BH113" s="194">
        <f>IF(N113="sníž. přenesená",J113,0)</f>
        <v>0</v>
      </c>
      <c r="BI113" s="194">
        <f>IF(N113="nulová",J113,0)</f>
        <v>0</v>
      </c>
      <c r="BJ113" s="24" t="s">
        <v>82</v>
      </c>
      <c r="BK113" s="194">
        <f>ROUND(I113*H113,2)</f>
        <v>0</v>
      </c>
      <c r="BL113" s="24" t="s">
        <v>118</v>
      </c>
      <c r="BM113" s="24" t="s">
        <v>250</v>
      </c>
    </row>
    <row r="114" spans="2:47" s="1" customFormat="1" ht="175.5">
      <c r="B114" s="41"/>
      <c r="C114" s="63"/>
      <c r="D114" s="197" t="s">
        <v>209</v>
      </c>
      <c r="E114" s="63"/>
      <c r="F114" s="229" t="s">
        <v>251</v>
      </c>
      <c r="G114" s="63"/>
      <c r="H114" s="63"/>
      <c r="I114" s="156"/>
      <c r="J114" s="63"/>
      <c r="K114" s="63"/>
      <c r="L114" s="61"/>
      <c r="M114" s="230"/>
      <c r="N114" s="42"/>
      <c r="O114" s="42"/>
      <c r="P114" s="42"/>
      <c r="Q114" s="42"/>
      <c r="R114" s="42"/>
      <c r="S114" s="42"/>
      <c r="T114" s="78"/>
      <c r="AT114" s="24" t="s">
        <v>209</v>
      </c>
      <c r="AU114" s="24" t="s">
        <v>84</v>
      </c>
    </row>
    <row r="115" spans="2:51" s="10" customFormat="1" ht="13.5">
      <c r="B115" s="195"/>
      <c r="C115" s="196"/>
      <c r="D115" s="197" t="s">
        <v>127</v>
      </c>
      <c r="E115" s="198" t="s">
        <v>21</v>
      </c>
      <c r="F115" s="199" t="s">
        <v>247</v>
      </c>
      <c r="G115" s="196"/>
      <c r="H115" s="200">
        <v>9.62</v>
      </c>
      <c r="I115" s="201"/>
      <c r="J115" s="196"/>
      <c r="K115" s="196"/>
      <c r="L115" s="202"/>
      <c r="M115" s="203"/>
      <c r="N115" s="204"/>
      <c r="O115" s="204"/>
      <c r="P115" s="204"/>
      <c r="Q115" s="204"/>
      <c r="R115" s="204"/>
      <c r="S115" s="204"/>
      <c r="T115" s="205"/>
      <c r="AT115" s="206" t="s">
        <v>127</v>
      </c>
      <c r="AU115" s="206" t="s">
        <v>84</v>
      </c>
      <c r="AV115" s="10" t="s">
        <v>84</v>
      </c>
      <c r="AW115" s="10" t="s">
        <v>38</v>
      </c>
      <c r="AX115" s="10" t="s">
        <v>82</v>
      </c>
      <c r="AY115" s="206" t="s">
        <v>119</v>
      </c>
    </row>
    <row r="116" spans="2:65" s="1" customFormat="1" ht="51" customHeight="1">
      <c r="B116" s="41"/>
      <c r="C116" s="183" t="s">
        <v>185</v>
      </c>
      <c r="D116" s="183" t="s">
        <v>120</v>
      </c>
      <c r="E116" s="184" t="s">
        <v>252</v>
      </c>
      <c r="F116" s="185" t="s">
        <v>253</v>
      </c>
      <c r="G116" s="186" t="s">
        <v>207</v>
      </c>
      <c r="H116" s="187">
        <v>57.7</v>
      </c>
      <c r="I116" s="188"/>
      <c r="J116" s="189">
        <f>ROUND(I116*H116,2)</f>
        <v>0</v>
      </c>
      <c r="K116" s="185" t="s">
        <v>124</v>
      </c>
      <c r="L116" s="61"/>
      <c r="M116" s="190" t="s">
        <v>21</v>
      </c>
      <c r="N116" s="191" t="s">
        <v>45</v>
      </c>
      <c r="O116" s="42"/>
      <c r="P116" s="192">
        <f>O116*H116</f>
        <v>0</v>
      </c>
      <c r="Q116" s="192">
        <v>0</v>
      </c>
      <c r="R116" s="192">
        <f>Q116*H116</f>
        <v>0</v>
      </c>
      <c r="S116" s="192">
        <v>0.22</v>
      </c>
      <c r="T116" s="193">
        <f>S116*H116</f>
        <v>12.694</v>
      </c>
      <c r="AR116" s="24" t="s">
        <v>118</v>
      </c>
      <c r="AT116" s="24" t="s">
        <v>120</v>
      </c>
      <c r="AU116" s="24" t="s">
        <v>84</v>
      </c>
      <c r="AY116" s="24" t="s">
        <v>119</v>
      </c>
      <c r="BE116" s="194">
        <f>IF(N116="základní",J116,0)</f>
        <v>0</v>
      </c>
      <c r="BF116" s="194">
        <f>IF(N116="snížená",J116,0)</f>
        <v>0</v>
      </c>
      <c r="BG116" s="194">
        <f>IF(N116="zákl. přenesená",J116,0)</f>
        <v>0</v>
      </c>
      <c r="BH116" s="194">
        <f>IF(N116="sníž. přenesená",J116,0)</f>
        <v>0</v>
      </c>
      <c r="BI116" s="194">
        <f>IF(N116="nulová",J116,0)</f>
        <v>0</v>
      </c>
      <c r="BJ116" s="24" t="s">
        <v>82</v>
      </c>
      <c r="BK116" s="194">
        <f>ROUND(I116*H116,2)</f>
        <v>0</v>
      </c>
      <c r="BL116" s="24" t="s">
        <v>118</v>
      </c>
      <c r="BM116" s="24" t="s">
        <v>254</v>
      </c>
    </row>
    <row r="117" spans="2:47" s="1" customFormat="1" ht="175.5">
      <c r="B117" s="41"/>
      <c r="C117" s="63"/>
      <c r="D117" s="197" t="s">
        <v>209</v>
      </c>
      <c r="E117" s="63"/>
      <c r="F117" s="229" t="s">
        <v>251</v>
      </c>
      <c r="G117" s="63"/>
      <c r="H117" s="63"/>
      <c r="I117" s="156"/>
      <c r="J117" s="63"/>
      <c r="K117" s="63"/>
      <c r="L117" s="61"/>
      <c r="M117" s="230"/>
      <c r="N117" s="42"/>
      <c r="O117" s="42"/>
      <c r="P117" s="42"/>
      <c r="Q117" s="42"/>
      <c r="R117" s="42"/>
      <c r="S117" s="42"/>
      <c r="T117" s="78"/>
      <c r="AT117" s="24" t="s">
        <v>209</v>
      </c>
      <c r="AU117" s="24" t="s">
        <v>84</v>
      </c>
    </row>
    <row r="118" spans="2:51" s="10" customFormat="1" ht="13.5">
      <c r="B118" s="195"/>
      <c r="C118" s="196"/>
      <c r="D118" s="197" t="s">
        <v>127</v>
      </c>
      <c r="E118" s="198" t="s">
        <v>21</v>
      </c>
      <c r="F118" s="199" t="s">
        <v>255</v>
      </c>
      <c r="G118" s="196"/>
      <c r="H118" s="200">
        <v>57.7</v>
      </c>
      <c r="I118" s="201"/>
      <c r="J118" s="196"/>
      <c r="K118" s="196"/>
      <c r="L118" s="202"/>
      <c r="M118" s="203"/>
      <c r="N118" s="204"/>
      <c r="O118" s="204"/>
      <c r="P118" s="204"/>
      <c r="Q118" s="204"/>
      <c r="R118" s="204"/>
      <c r="S118" s="204"/>
      <c r="T118" s="205"/>
      <c r="AT118" s="206" t="s">
        <v>127</v>
      </c>
      <c r="AU118" s="206" t="s">
        <v>84</v>
      </c>
      <c r="AV118" s="10" t="s">
        <v>84</v>
      </c>
      <c r="AW118" s="10" t="s">
        <v>38</v>
      </c>
      <c r="AX118" s="10" t="s">
        <v>82</v>
      </c>
      <c r="AY118" s="206" t="s">
        <v>119</v>
      </c>
    </row>
    <row r="119" spans="2:65" s="1" customFormat="1" ht="38.25" customHeight="1">
      <c r="B119" s="41"/>
      <c r="C119" s="183" t="s">
        <v>256</v>
      </c>
      <c r="D119" s="183" t="s">
        <v>120</v>
      </c>
      <c r="E119" s="184" t="s">
        <v>257</v>
      </c>
      <c r="F119" s="185" t="s">
        <v>258</v>
      </c>
      <c r="G119" s="186" t="s">
        <v>259</v>
      </c>
      <c r="H119" s="187">
        <v>5.8</v>
      </c>
      <c r="I119" s="188"/>
      <c r="J119" s="189">
        <f>ROUND(I119*H119,2)</f>
        <v>0</v>
      </c>
      <c r="K119" s="185" t="s">
        <v>124</v>
      </c>
      <c r="L119" s="61"/>
      <c r="M119" s="190" t="s">
        <v>21</v>
      </c>
      <c r="N119" s="191" t="s">
        <v>45</v>
      </c>
      <c r="O119" s="42"/>
      <c r="P119" s="192">
        <f>O119*H119</f>
        <v>0</v>
      </c>
      <c r="Q119" s="192">
        <v>0</v>
      </c>
      <c r="R119" s="192">
        <f>Q119*H119</f>
        <v>0</v>
      </c>
      <c r="S119" s="192">
        <v>0.205</v>
      </c>
      <c r="T119" s="193">
        <f>S119*H119</f>
        <v>1.1889999999999998</v>
      </c>
      <c r="AR119" s="24" t="s">
        <v>118</v>
      </c>
      <c r="AT119" s="24" t="s">
        <v>120</v>
      </c>
      <c r="AU119" s="24" t="s">
        <v>84</v>
      </c>
      <c r="AY119" s="24" t="s">
        <v>119</v>
      </c>
      <c r="BE119" s="194">
        <f>IF(N119="základní",J119,0)</f>
        <v>0</v>
      </c>
      <c r="BF119" s="194">
        <f>IF(N119="snížená",J119,0)</f>
        <v>0</v>
      </c>
      <c r="BG119" s="194">
        <f>IF(N119="zákl. přenesená",J119,0)</f>
        <v>0</v>
      </c>
      <c r="BH119" s="194">
        <f>IF(N119="sníž. přenesená",J119,0)</f>
        <v>0</v>
      </c>
      <c r="BI119" s="194">
        <f>IF(N119="nulová",J119,0)</f>
        <v>0</v>
      </c>
      <c r="BJ119" s="24" t="s">
        <v>82</v>
      </c>
      <c r="BK119" s="194">
        <f>ROUND(I119*H119,2)</f>
        <v>0</v>
      </c>
      <c r="BL119" s="24" t="s">
        <v>118</v>
      </c>
      <c r="BM119" s="24" t="s">
        <v>260</v>
      </c>
    </row>
    <row r="120" spans="2:51" s="10" customFormat="1" ht="13.5">
      <c r="B120" s="195"/>
      <c r="C120" s="196"/>
      <c r="D120" s="197" t="s">
        <v>127</v>
      </c>
      <c r="E120" s="198" t="s">
        <v>21</v>
      </c>
      <c r="F120" s="199" t="s">
        <v>261</v>
      </c>
      <c r="G120" s="196"/>
      <c r="H120" s="200">
        <v>5.8</v>
      </c>
      <c r="I120" s="201"/>
      <c r="J120" s="196"/>
      <c r="K120" s="196"/>
      <c r="L120" s="202"/>
      <c r="M120" s="203"/>
      <c r="N120" s="204"/>
      <c r="O120" s="204"/>
      <c r="P120" s="204"/>
      <c r="Q120" s="204"/>
      <c r="R120" s="204"/>
      <c r="S120" s="204"/>
      <c r="T120" s="205"/>
      <c r="AT120" s="206" t="s">
        <v>127</v>
      </c>
      <c r="AU120" s="206" t="s">
        <v>84</v>
      </c>
      <c r="AV120" s="10" t="s">
        <v>84</v>
      </c>
      <c r="AW120" s="10" t="s">
        <v>38</v>
      </c>
      <c r="AX120" s="10" t="s">
        <v>82</v>
      </c>
      <c r="AY120" s="206" t="s">
        <v>119</v>
      </c>
    </row>
    <row r="121" spans="2:65" s="1" customFormat="1" ht="25.5" customHeight="1">
      <c r="B121" s="41"/>
      <c r="C121" s="183" t="s">
        <v>262</v>
      </c>
      <c r="D121" s="183" t="s">
        <v>120</v>
      </c>
      <c r="E121" s="184" t="s">
        <v>263</v>
      </c>
      <c r="F121" s="185" t="s">
        <v>264</v>
      </c>
      <c r="G121" s="186" t="s">
        <v>259</v>
      </c>
      <c r="H121" s="187">
        <v>4.8</v>
      </c>
      <c r="I121" s="188"/>
      <c r="J121" s="189">
        <f>ROUND(I121*H121,2)</f>
        <v>0</v>
      </c>
      <c r="K121" s="185" t="s">
        <v>124</v>
      </c>
      <c r="L121" s="61"/>
      <c r="M121" s="190" t="s">
        <v>21</v>
      </c>
      <c r="N121" s="191" t="s">
        <v>45</v>
      </c>
      <c r="O121" s="42"/>
      <c r="P121" s="192">
        <f>O121*H121</f>
        <v>0</v>
      </c>
      <c r="Q121" s="192">
        <v>0</v>
      </c>
      <c r="R121" s="192">
        <f>Q121*H121</f>
        <v>0</v>
      </c>
      <c r="S121" s="192">
        <v>0.04</v>
      </c>
      <c r="T121" s="193">
        <f>S121*H121</f>
        <v>0.192</v>
      </c>
      <c r="AR121" s="24" t="s">
        <v>118</v>
      </c>
      <c r="AT121" s="24" t="s">
        <v>120</v>
      </c>
      <c r="AU121" s="24" t="s">
        <v>84</v>
      </c>
      <c r="AY121" s="24" t="s">
        <v>119</v>
      </c>
      <c r="BE121" s="194">
        <f>IF(N121="základní",J121,0)</f>
        <v>0</v>
      </c>
      <c r="BF121" s="194">
        <f>IF(N121="snížená",J121,0)</f>
        <v>0</v>
      </c>
      <c r="BG121" s="194">
        <f>IF(N121="zákl. přenesená",J121,0)</f>
        <v>0</v>
      </c>
      <c r="BH121" s="194">
        <f>IF(N121="sníž. přenesená",J121,0)</f>
        <v>0</v>
      </c>
      <c r="BI121" s="194">
        <f>IF(N121="nulová",J121,0)</f>
        <v>0</v>
      </c>
      <c r="BJ121" s="24" t="s">
        <v>82</v>
      </c>
      <c r="BK121" s="194">
        <f>ROUND(I121*H121,2)</f>
        <v>0</v>
      </c>
      <c r="BL121" s="24" t="s">
        <v>118</v>
      </c>
      <c r="BM121" s="24" t="s">
        <v>265</v>
      </c>
    </row>
    <row r="122" spans="2:47" s="1" customFormat="1" ht="148.5">
      <c r="B122" s="41"/>
      <c r="C122" s="63"/>
      <c r="D122" s="197" t="s">
        <v>209</v>
      </c>
      <c r="E122" s="63"/>
      <c r="F122" s="229" t="s">
        <v>266</v>
      </c>
      <c r="G122" s="63"/>
      <c r="H122" s="63"/>
      <c r="I122" s="156"/>
      <c r="J122" s="63"/>
      <c r="K122" s="63"/>
      <c r="L122" s="61"/>
      <c r="M122" s="230"/>
      <c r="N122" s="42"/>
      <c r="O122" s="42"/>
      <c r="P122" s="42"/>
      <c r="Q122" s="42"/>
      <c r="R122" s="42"/>
      <c r="S122" s="42"/>
      <c r="T122" s="78"/>
      <c r="AT122" s="24" t="s">
        <v>209</v>
      </c>
      <c r="AU122" s="24" t="s">
        <v>84</v>
      </c>
    </row>
    <row r="123" spans="2:51" s="10" customFormat="1" ht="13.5">
      <c r="B123" s="195"/>
      <c r="C123" s="196"/>
      <c r="D123" s="197" t="s">
        <v>127</v>
      </c>
      <c r="E123" s="198" t="s">
        <v>21</v>
      </c>
      <c r="F123" s="199" t="s">
        <v>267</v>
      </c>
      <c r="G123" s="196"/>
      <c r="H123" s="200">
        <v>4.8</v>
      </c>
      <c r="I123" s="201"/>
      <c r="J123" s="196"/>
      <c r="K123" s="196"/>
      <c r="L123" s="202"/>
      <c r="M123" s="203"/>
      <c r="N123" s="204"/>
      <c r="O123" s="204"/>
      <c r="P123" s="204"/>
      <c r="Q123" s="204"/>
      <c r="R123" s="204"/>
      <c r="S123" s="204"/>
      <c r="T123" s="205"/>
      <c r="AT123" s="206" t="s">
        <v>127</v>
      </c>
      <c r="AU123" s="206" t="s">
        <v>84</v>
      </c>
      <c r="AV123" s="10" t="s">
        <v>84</v>
      </c>
      <c r="AW123" s="10" t="s">
        <v>38</v>
      </c>
      <c r="AX123" s="10" t="s">
        <v>82</v>
      </c>
      <c r="AY123" s="206" t="s">
        <v>119</v>
      </c>
    </row>
    <row r="124" spans="2:65" s="1" customFormat="1" ht="25.5" customHeight="1">
      <c r="B124" s="41"/>
      <c r="C124" s="183" t="s">
        <v>268</v>
      </c>
      <c r="D124" s="183" t="s">
        <v>120</v>
      </c>
      <c r="E124" s="184" t="s">
        <v>269</v>
      </c>
      <c r="F124" s="185" t="s">
        <v>270</v>
      </c>
      <c r="G124" s="186" t="s">
        <v>214</v>
      </c>
      <c r="H124" s="187">
        <v>117.523</v>
      </c>
      <c r="I124" s="188"/>
      <c r="J124" s="189">
        <f>ROUND(I124*H124,2)</f>
        <v>0</v>
      </c>
      <c r="K124" s="185" t="s">
        <v>124</v>
      </c>
      <c r="L124" s="61"/>
      <c r="M124" s="190" t="s">
        <v>21</v>
      </c>
      <c r="N124" s="191" t="s">
        <v>45</v>
      </c>
      <c r="O124" s="42"/>
      <c r="P124" s="192">
        <f>O124*H124</f>
        <v>0</v>
      </c>
      <c r="Q124" s="192">
        <v>0</v>
      </c>
      <c r="R124" s="192">
        <f>Q124*H124</f>
        <v>0</v>
      </c>
      <c r="S124" s="192">
        <v>0</v>
      </c>
      <c r="T124" s="193">
        <f>S124*H124</f>
        <v>0</v>
      </c>
      <c r="AR124" s="24" t="s">
        <v>118</v>
      </c>
      <c r="AT124" s="24" t="s">
        <v>120</v>
      </c>
      <c r="AU124" s="24" t="s">
        <v>84</v>
      </c>
      <c r="AY124" s="24" t="s">
        <v>119</v>
      </c>
      <c r="BE124" s="194">
        <f>IF(N124="základní",J124,0)</f>
        <v>0</v>
      </c>
      <c r="BF124" s="194">
        <f>IF(N124="snížená",J124,0)</f>
        <v>0</v>
      </c>
      <c r="BG124" s="194">
        <f>IF(N124="zákl. přenesená",J124,0)</f>
        <v>0</v>
      </c>
      <c r="BH124" s="194">
        <f>IF(N124="sníž. přenesená",J124,0)</f>
        <v>0</v>
      </c>
      <c r="BI124" s="194">
        <f>IF(N124="nulová",J124,0)</f>
        <v>0</v>
      </c>
      <c r="BJ124" s="24" t="s">
        <v>82</v>
      </c>
      <c r="BK124" s="194">
        <f>ROUND(I124*H124,2)</f>
        <v>0</v>
      </c>
      <c r="BL124" s="24" t="s">
        <v>118</v>
      </c>
      <c r="BM124" s="24" t="s">
        <v>271</v>
      </c>
    </row>
    <row r="125" spans="2:51" s="10" customFormat="1" ht="13.5">
      <c r="B125" s="195"/>
      <c r="C125" s="196"/>
      <c r="D125" s="197" t="s">
        <v>127</v>
      </c>
      <c r="E125" s="198" t="s">
        <v>21</v>
      </c>
      <c r="F125" s="199" t="s">
        <v>272</v>
      </c>
      <c r="G125" s="196"/>
      <c r="H125" s="200">
        <v>117.523</v>
      </c>
      <c r="I125" s="201"/>
      <c r="J125" s="196"/>
      <c r="K125" s="196"/>
      <c r="L125" s="202"/>
      <c r="M125" s="203"/>
      <c r="N125" s="204"/>
      <c r="O125" s="204"/>
      <c r="P125" s="204"/>
      <c r="Q125" s="204"/>
      <c r="R125" s="204"/>
      <c r="S125" s="204"/>
      <c r="T125" s="205"/>
      <c r="AT125" s="206" t="s">
        <v>127</v>
      </c>
      <c r="AU125" s="206" t="s">
        <v>84</v>
      </c>
      <c r="AV125" s="10" t="s">
        <v>84</v>
      </c>
      <c r="AW125" s="10" t="s">
        <v>38</v>
      </c>
      <c r="AX125" s="10" t="s">
        <v>82</v>
      </c>
      <c r="AY125" s="206" t="s">
        <v>119</v>
      </c>
    </row>
    <row r="126" spans="2:65" s="1" customFormat="1" ht="38.25" customHeight="1">
      <c r="B126" s="41"/>
      <c r="C126" s="183" t="s">
        <v>10</v>
      </c>
      <c r="D126" s="183" t="s">
        <v>120</v>
      </c>
      <c r="E126" s="184" t="s">
        <v>273</v>
      </c>
      <c r="F126" s="185" t="s">
        <v>274</v>
      </c>
      <c r="G126" s="186" t="s">
        <v>214</v>
      </c>
      <c r="H126" s="187">
        <v>704.896</v>
      </c>
      <c r="I126" s="188"/>
      <c r="J126" s="189">
        <f>ROUND(I126*H126,2)</f>
        <v>0</v>
      </c>
      <c r="K126" s="185" t="s">
        <v>124</v>
      </c>
      <c r="L126" s="61"/>
      <c r="M126" s="190" t="s">
        <v>21</v>
      </c>
      <c r="N126" s="191" t="s">
        <v>45</v>
      </c>
      <c r="O126" s="42"/>
      <c r="P126" s="192">
        <f>O126*H126</f>
        <v>0</v>
      </c>
      <c r="Q126" s="192">
        <v>0</v>
      </c>
      <c r="R126" s="192">
        <f>Q126*H126</f>
        <v>0</v>
      </c>
      <c r="S126" s="192">
        <v>0</v>
      </c>
      <c r="T126" s="193">
        <f>S126*H126</f>
        <v>0</v>
      </c>
      <c r="AR126" s="24" t="s">
        <v>118</v>
      </c>
      <c r="AT126" s="24" t="s">
        <v>120</v>
      </c>
      <c r="AU126" s="24" t="s">
        <v>84</v>
      </c>
      <c r="AY126" s="24" t="s">
        <v>119</v>
      </c>
      <c r="BE126" s="194">
        <f>IF(N126="základní",J126,0)</f>
        <v>0</v>
      </c>
      <c r="BF126" s="194">
        <f>IF(N126="snížená",J126,0)</f>
        <v>0</v>
      </c>
      <c r="BG126" s="194">
        <f>IF(N126="zákl. přenesená",J126,0)</f>
        <v>0</v>
      </c>
      <c r="BH126" s="194">
        <f>IF(N126="sníž. přenesená",J126,0)</f>
        <v>0</v>
      </c>
      <c r="BI126" s="194">
        <f>IF(N126="nulová",J126,0)</f>
        <v>0</v>
      </c>
      <c r="BJ126" s="24" t="s">
        <v>82</v>
      </c>
      <c r="BK126" s="194">
        <f>ROUND(I126*H126,2)</f>
        <v>0</v>
      </c>
      <c r="BL126" s="24" t="s">
        <v>118</v>
      </c>
      <c r="BM126" s="24" t="s">
        <v>275</v>
      </c>
    </row>
    <row r="127" spans="2:51" s="10" customFormat="1" ht="13.5">
      <c r="B127" s="195"/>
      <c r="C127" s="196"/>
      <c r="D127" s="197" t="s">
        <v>127</v>
      </c>
      <c r="E127" s="198" t="s">
        <v>21</v>
      </c>
      <c r="F127" s="199" t="s">
        <v>276</v>
      </c>
      <c r="G127" s="196"/>
      <c r="H127" s="200">
        <v>101.005</v>
      </c>
      <c r="I127" s="201"/>
      <c r="J127" s="196"/>
      <c r="K127" s="196"/>
      <c r="L127" s="202"/>
      <c r="M127" s="203"/>
      <c r="N127" s="204"/>
      <c r="O127" s="204"/>
      <c r="P127" s="204"/>
      <c r="Q127" s="204"/>
      <c r="R127" s="204"/>
      <c r="S127" s="204"/>
      <c r="T127" s="205"/>
      <c r="AT127" s="206" t="s">
        <v>127</v>
      </c>
      <c r="AU127" s="206" t="s">
        <v>84</v>
      </c>
      <c r="AV127" s="10" t="s">
        <v>84</v>
      </c>
      <c r="AW127" s="10" t="s">
        <v>38</v>
      </c>
      <c r="AX127" s="10" t="s">
        <v>74</v>
      </c>
      <c r="AY127" s="206" t="s">
        <v>119</v>
      </c>
    </row>
    <row r="128" spans="2:51" s="10" customFormat="1" ht="13.5">
      <c r="B128" s="195"/>
      <c r="C128" s="196"/>
      <c r="D128" s="197" t="s">
        <v>127</v>
      </c>
      <c r="E128" s="198" t="s">
        <v>21</v>
      </c>
      <c r="F128" s="199" t="s">
        <v>277</v>
      </c>
      <c r="G128" s="196"/>
      <c r="H128" s="200">
        <v>603.891</v>
      </c>
      <c r="I128" s="201"/>
      <c r="J128" s="196"/>
      <c r="K128" s="196"/>
      <c r="L128" s="202"/>
      <c r="M128" s="203"/>
      <c r="N128" s="204"/>
      <c r="O128" s="204"/>
      <c r="P128" s="204"/>
      <c r="Q128" s="204"/>
      <c r="R128" s="204"/>
      <c r="S128" s="204"/>
      <c r="T128" s="205"/>
      <c r="AT128" s="206" t="s">
        <v>127</v>
      </c>
      <c r="AU128" s="206" t="s">
        <v>84</v>
      </c>
      <c r="AV128" s="10" t="s">
        <v>84</v>
      </c>
      <c r="AW128" s="10" t="s">
        <v>38</v>
      </c>
      <c r="AX128" s="10" t="s">
        <v>74</v>
      </c>
      <c r="AY128" s="206" t="s">
        <v>119</v>
      </c>
    </row>
    <row r="129" spans="2:51" s="13" customFormat="1" ht="13.5">
      <c r="B129" s="231"/>
      <c r="C129" s="232"/>
      <c r="D129" s="197" t="s">
        <v>127</v>
      </c>
      <c r="E129" s="233" t="s">
        <v>21</v>
      </c>
      <c r="F129" s="234" t="s">
        <v>219</v>
      </c>
      <c r="G129" s="232"/>
      <c r="H129" s="235">
        <v>704.896</v>
      </c>
      <c r="I129" s="236"/>
      <c r="J129" s="232"/>
      <c r="K129" s="232"/>
      <c r="L129" s="237"/>
      <c r="M129" s="238"/>
      <c r="N129" s="239"/>
      <c r="O129" s="239"/>
      <c r="P129" s="239"/>
      <c r="Q129" s="239"/>
      <c r="R129" s="239"/>
      <c r="S129" s="239"/>
      <c r="T129" s="240"/>
      <c r="AT129" s="241" t="s">
        <v>127</v>
      </c>
      <c r="AU129" s="241" t="s">
        <v>84</v>
      </c>
      <c r="AV129" s="13" t="s">
        <v>118</v>
      </c>
      <c r="AW129" s="13" t="s">
        <v>38</v>
      </c>
      <c r="AX129" s="13" t="s">
        <v>82</v>
      </c>
      <c r="AY129" s="241" t="s">
        <v>119</v>
      </c>
    </row>
    <row r="130" spans="2:65" s="1" customFormat="1" ht="38.25" customHeight="1">
      <c r="B130" s="41"/>
      <c r="C130" s="183" t="s">
        <v>278</v>
      </c>
      <c r="D130" s="183" t="s">
        <v>120</v>
      </c>
      <c r="E130" s="184" t="s">
        <v>279</v>
      </c>
      <c r="F130" s="185" t="s">
        <v>280</v>
      </c>
      <c r="G130" s="186" t="s">
        <v>214</v>
      </c>
      <c r="H130" s="187">
        <v>390.336</v>
      </c>
      <c r="I130" s="188"/>
      <c r="J130" s="189">
        <f>ROUND(I130*H130,2)</f>
        <v>0</v>
      </c>
      <c r="K130" s="185" t="s">
        <v>124</v>
      </c>
      <c r="L130" s="61"/>
      <c r="M130" s="190" t="s">
        <v>21</v>
      </c>
      <c r="N130" s="191" t="s">
        <v>45</v>
      </c>
      <c r="O130" s="42"/>
      <c r="P130" s="192">
        <f>O130*H130</f>
        <v>0</v>
      </c>
      <c r="Q130" s="192">
        <v>0</v>
      </c>
      <c r="R130" s="192">
        <f>Q130*H130</f>
        <v>0</v>
      </c>
      <c r="S130" s="192">
        <v>0</v>
      </c>
      <c r="T130" s="193">
        <f>S130*H130</f>
        <v>0</v>
      </c>
      <c r="AR130" s="24" t="s">
        <v>118</v>
      </c>
      <c r="AT130" s="24" t="s">
        <v>120</v>
      </c>
      <c r="AU130" s="24" t="s">
        <v>84</v>
      </c>
      <c r="AY130" s="24" t="s">
        <v>119</v>
      </c>
      <c r="BE130" s="194">
        <f>IF(N130="základní",J130,0)</f>
        <v>0</v>
      </c>
      <c r="BF130" s="194">
        <f>IF(N130="snížená",J130,0)</f>
        <v>0</v>
      </c>
      <c r="BG130" s="194">
        <f>IF(N130="zákl. přenesená",J130,0)</f>
        <v>0</v>
      </c>
      <c r="BH130" s="194">
        <f>IF(N130="sníž. přenesená",J130,0)</f>
        <v>0</v>
      </c>
      <c r="BI130" s="194">
        <f>IF(N130="nulová",J130,0)</f>
        <v>0</v>
      </c>
      <c r="BJ130" s="24" t="s">
        <v>82</v>
      </c>
      <c r="BK130" s="194">
        <f>ROUND(I130*H130,2)</f>
        <v>0</v>
      </c>
      <c r="BL130" s="24" t="s">
        <v>118</v>
      </c>
      <c r="BM130" s="24" t="s">
        <v>281</v>
      </c>
    </row>
    <row r="131" spans="2:51" s="10" customFormat="1" ht="13.5">
      <c r="B131" s="195"/>
      <c r="C131" s="196"/>
      <c r="D131" s="197" t="s">
        <v>127</v>
      </c>
      <c r="E131" s="198" t="s">
        <v>21</v>
      </c>
      <c r="F131" s="199" t="s">
        <v>282</v>
      </c>
      <c r="G131" s="196"/>
      <c r="H131" s="200">
        <v>21.5</v>
      </c>
      <c r="I131" s="201"/>
      <c r="J131" s="196"/>
      <c r="K131" s="196"/>
      <c r="L131" s="202"/>
      <c r="M131" s="203"/>
      <c r="N131" s="204"/>
      <c r="O131" s="204"/>
      <c r="P131" s="204"/>
      <c r="Q131" s="204"/>
      <c r="R131" s="204"/>
      <c r="S131" s="204"/>
      <c r="T131" s="205"/>
      <c r="AT131" s="206" t="s">
        <v>127</v>
      </c>
      <c r="AU131" s="206" t="s">
        <v>84</v>
      </c>
      <c r="AV131" s="10" t="s">
        <v>84</v>
      </c>
      <c r="AW131" s="10" t="s">
        <v>38</v>
      </c>
      <c r="AX131" s="10" t="s">
        <v>74</v>
      </c>
      <c r="AY131" s="206" t="s">
        <v>119</v>
      </c>
    </row>
    <row r="132" spans="2:51" s="10" customFormat="1" ht="13.5">
      <c r="B132" s="195"/>
      <c r="C132" s="196"/>
      <c r="D132" s="197" t="s">
        <v>127</v>
      </c>
      <c r="E132" s="198" t="s">
        <v>21</v>
      </c>
      <c r="F132" s="199" t="s">
        <v>283</v>
      </c>
      <c r="G132" s="196"/>
      <c r="H132" s="200">
        <v>697.72</v>
      </c>
      <c r="I132" s="201"/>
      <c r="J132" s="196"/>
      <c r="K132" s="196"/>
      <c r="L132" s="202"/>
      <c r="M132" s="203"/>
      <c r="N132" s="204"/>
      <c r="O132" s="204"/>
      <c r="P132" s="204"/>
      <c r="Q132" s="204"/>
      <c r="R132" s="204"/>
      <c r="S132" s="204"/>
      <c r="T132" s="205"/>
      <c r="AT132" s="206" t="s">
        <v>127</v>
      </c>
      <c r="AU132" s="206" t="s">
        <v>84</v>
      </c>
      <c r="AV132" s="10" t="s">
        <v>84</v>
      </c>
      <c r="AW132" s="10" t="s">
        <v>38</v>
      </c>
      <c r="AX132" s="10" t="s">
        <v>74</v>
      </c>
      <c r="AY132" s="206" t="s">
        <v>119</v>
      </c>
    </row>
    <row r="133" spans="2:51" s="10" customFormat="1" ht="13.5">
      <c r="B133" s="195"/>
      <c r="C133" s="196"/>
      <c r="D133" s="197" t="s">
        <v>127</v>
      </c>
      <c r="E133" s="198" t="s">
        <v>21</v>
      </c>
      <c r="F133" s="199" t="s">
        <v>284</v>
      </c>
      <c r="G133" s="196"/>
      <c r="H133" s="200">
        <v>242.78</v>
      </c>
      <c r="I133" s="201"/>
      <c r="J133" s="196"/>
      <c r="K133" s="196"/>
      <c r="L133" s="202"/>
      <c r="M133" s="203"/>
      <c r="N133" s="204"/>
      <c r="O133" s="204"/>
      <c r="P133" s="204"/>
      <c r="Q133" s="204"/>
      <c r="R133" s="204"/>
      <c r="S133" s="204"/>
      <c r="T133" s="205"/>
      <c r="AT133" s="206" t="s">
        <v>127</v>
      </c>
      <c r="AU133" s="206" t="s">
        <v>84</v>
      </c>
      <c r="AV133" s="10" t="s">
        <v>84</v>
      </c>
      <c r="AW133" s="10" t="s">
        <v>38</v>
      </c>
      <c r="AX133" s="10" t="s">
        <v>74</v>
      </c>
      <c r="AY133" s="206" t="s">
        <v>119</v>
      </c>
    </row>
    <row r="134" spans="2:51" s="10" customFormat="1" ht="13.5">
      <c r="B134" s="195"/>
      <c r="C134" s="196"/>
      <c r="D134" s="197" t="s">
        <v>127</v>
      </c>
      <c r="E134" s="198" t="s">
        <v>21</v>
      </c>
      <c r="F134" s="199" t="s">
        <v>285</v>
      </c>
      <c r="G134" s="196"/>
      <c r="H134" s="200">
        <v>13.84</v>
      </c>
      <c r="I134" s="201"/>
      <c r="J134" s="196"/>
      <c r="K134" s="196"/>
      <c r="L134" s="202"/>
      <c r="M134" s="203"/>
      <c r="N134" s="204"/>
      <c r="O134" s="204"/>
      <c r="P134" s="204"/>
      <c r="Q134" s="204"/>
      <c r="R134" s="204"/>
      <c r="S134" s="204"/>
      <c r="T134" s="205"/>
      <c r="AT134" s="206" t="s">
        <v>127</v>
      </c>
      <c r="AU134" s="206" t="s">
        <v>84</v>
      </c>
      <c r="AV134" s="10" t="s">
        <v>84</v>
      </c>
      <c r="AW134" s="10" t="s">
        <v>38</v>
      </c>
      <c r="AX134" s="10" t="s">
        <v>74</v>
      </c>
      <c r="AY134" s="206" t="s">
        <v>119</v>
      </c>
    </row>
    <row r="135" spans="2:51" s="14" customFormat="1" ht="13.5">
      <c r="B135" s="242"/>
      <c r="C135" s="243"/>
      <c r="D135" s="197" t="s">
        <v>127</v>
      </c>
      <c r="E135" s="244" t="s">
        <v>21</v>
      </c>
      <c r="F135" s="245" t="s">
        <v>286</v>
      </c>
      <c r="G135" s="243"/>
      <c r="H135" s="246">
        <v>975.84</v>
      </c>
      <c r="I135" s="247"/>
      <c r="J135" s="243"/>
      <c r="K135" s="243"/>
      <c r="L135" s="248"/>
      <c r="M135" s="249"/>
      <c r="N135" s="250"/>
      <c r="O135" s="250"/>
      <c r="P135" s="250"/>
      <c r="Q135" s="250"/>
      <c r="R135" s="250"/>
      <c r="S135" s="250"/>
      <c r="T135" s="251"/>
      <c r="AT135" s="252" t="s">
        <v>127</v>
      </c>
      <c r="AU135" s="252" t="s">
        <v>84</v>
      </c>
      <c r="AV135" s="14" t="s">
        <v>134</v>
      </c>
      <c r="AW135" s="14" t="s">
        <v>38</v>
      </c>
      <c r="AX135" s="14" t="s">
        <v>74</v>
      </c>
      <c r="AY135" s="252" t="s">
        <v>119</v>
      </c>
    </row>
    <row r="136" spans="2:51" s="10" customFormat="1" ht="13.5">
      <c r="B136" s="195"/>
      <c r="C136" s="196"/>
      <c r="D136" s="197" t="s">
        <v>127</v>
      </c>
      <c r="E136" s="198" t="s">
        <v>21</v>
      </c>
      <c r="F136" s="199" t="s">
        <v>287</v>
      </c>
      <c r="G136" s="196"/>
      <c r="H136" s="200">
        <v>-585.504</v>
      </c>
      <c r="I136" s="201"/>
      <c r="J136" s="196"/>
      <c r="K136" s="196"/>
      <c r="L136" s="202"/>
      <c r="M136" s="203"/>
      <c r="N136" s="204"/>
      <c r="O136" s="204"/>
      <c r="P136" s="204"/>
      <c r="Q136" s="204"/>
      <c r="R136" s="204"/>
      <c r="S136" s="204"/>
      <c r="T136" s="205"/>
      <c r="AT136" s="206" t="s">
        <v>127</v>
      </c>
      <c r="AU136" s="206" t="s">
        <v>84</v>
      </c>
      <c r="AV136" s="10" t="s">
        <v>84</v>
      </c>
      <c r="AW136" s="10" t="s">
        <v>38</v>
      </c>
      <c r="AX136" s="10" t="s">
        <v>74</v>
      </c>
      <c r="AY136" s="206" t="s">
        <v>119</v>
      </c>
    </row>
    <row r="137" spans="2:51" s="13" customFormat="1" ht="13.5">
      <c r="B137" s="231"/>
      <c r="C137" s="232"/>
      <c r="D137" s="197" t="s">
        <v>127</v>
      </c>
      <c r="E137" s="233" t="s">
        <v>21</v>
      </c>
      <c r="F137" s="234" t="s">
        <v>219</v>
      </c>
      <c r="G137" s="232"/>
      <c r="H137" s="235">
        <v>390.336</v>
      </c>
      <c r="I137" s="236"/>
      <c r="J137" s="232"/>
      <c r="K137" s="232"/>
      <c r="L137" s="237"/>
      <c r="M137" s="238"/>
      <c r="N137" s="239"/>
      <c r="O137" s="239"/>
      <c r="P137" s="239"/>
      <c r="Q137" s="239"/>
      <c r="R137" s="239"/>
      <c r="S137" s="239"/>
      <c r="T137" s="240"/>
      <c r="AT137" s="241" t="s">
        <v>127</v>
      </c>
      <c r="AU137" s="241" t="s">
        <v>84</v>
      </c>
      <c r="AV137" s="13" t="s">
        <v>118</v>
      </c>
      <c r="AW137" s="13" t="s">
        <v>38</v>
      </c>
      <c r="AX137" s="13" t="s">
        <v>82</v>
      </c>
      <c r="AY137" s="241" t="s">
        <v>119</v>
      </c>
    </row>
    <row r="138" spans="2:65" s="1" customFormat="1" ht="38.25" customHeight="1">
      <c r="B138" s="41"/>
      <c r="C138" s="183" t="s">
        <v>288</v>
      </c>
      <c r="D138" s="183" t="s">
        <v>120</v>
      </c>
      <c r="E138" s="184" t="s">
        <v>289</v>
      </c>
      <c r="F138" s="185" t="s">
        <v>290</v>
      </c>
      <c r="G138" s="186" t="s">
        <v>214</v>
      </c>
      <c r="H138" s="187">
        <v>390.336</v>
      </c>
      <c r="I138" s="188"/>
      <c r="J138" s="189">
        <f>ROUND(I138*H138,2)</f>
        <v>0</v>
      </c>
      <c r="K138" s="185" t="s">
        <v>124</v>
      </c>
      <c r="L138" s="61"/>
      <c r="M138" s="190" t="s">
        <v>21</v>
      </c>
      <c r="N138" s="191" t="s">
        <v>45</v>
      </c>
      <c r="O138" s="42"/>
      <c r="P138" s="192">
        <f>O138*H138</f>
        <v>0</v>
      </c>
      <c r="Q138" s="192">
        <v>0</v>
      </c>
      <c r="R138" s="192">
        <f>Q138*H138</f>
        <v>0</v>
      </c>
      <c r="S138" s="192">
        <v>0</v>
      </c>
      <c r="T138" s="193">
        <f>S138*H138</f>
        <v>0</v>
      </c>
      <c r="AR138" s="24" t="s">
        <v>118</v>
      </c>
      <c r="AT138" s="24" t="s">
        <v>120</v>
      </c>
      <c r="AU138" s="24" t="s">
        <v>84</v>
      </c>
      <c r="AY138" s="24" t="s">
        <v>119</v>
      </c>
      <c r="BE138" s="194">
        <f>IF(N138="základní",J138,0)</f>
        <v>0</v>
      </c>
      <c r="BF138" s="194">
        <f>IF(N138="snížená",J138,0)</f>
        <v>0</v>
      </c>
      <c r="BG138" s="194">
        <f>IF(N138="zákl. přenesená",J138,0)</f>
        <v>0</v>
      </c>
      <c r="BH138" s="194">
        <f>IF(N138="sníž. přenesená",J138,0)</f>
        <v>0</v>
      </c>
      <c r="BI138" s="194">
        <f>IF(N138="nulová",J138,0)</f>
        <v>0</v>
      </c>
      <c r="BJ138" s="24" t="s">
        <v>82</v>
      </c>
      <c r="BK138" s="194">
        <f>ROUND(I138*H138,2)</f>
        <v>0</v>
      </c>
      <c r="BL138" s="24" t="s">
        <v>118</v>
      </c>
      <c r="BM138" s="24" t="s">
        <v>291</v>
      </c>
    </row>
    <row r="139" spans="2:65" s="1" customFormat="1" ht="38.25" customHeight="1">
      <c r="B139" s="41"/>
      <c r="C139" s="183" t="s">
        <v>292</v>
      </c>
      <c r="D139" s="183" t="s">
        <v>120</v>
      </c>
      <c r="E139" s="184" t="s">
        <v>293</v>
      </c>
      <c r="F139" s="185" t="s">
        <v>294</v>
      </c>
      <c r="G139" s="186" t="s">
        <v>214</v>
      </c>
      <c r="H139" s="187">
        <v>292.752</v>
      </c>
      <c r="I139" s="188"/>
      <c r="J139" s="189">
        <f>ROUND(I139*H139,2)</f>
        <v>0</v>
      </c>
      <c r="K139" s="185" t="s">
        <v>124</v>
      </c>
      <c r="L139" s="61"/>
      <c r="M139" s="190" t="s">
        <v>21</v>
      </c>
      <c r="N139" s="191" t="s">
        <v>45</v>
      </c>
      <c r="O139" s="42"/>
      <c r="P139" s="192">
        <f>O139*H139</f>
        <v>0</v>
      </c>
      <c r="Q139" s="192">
        <v>0</v>
      </c>
      <c r="R139" s="192">
        <f>Q139*H139</f>
        <v>0</v>
      </c>
      <c r="S139" s="192">
        <v>0</v>
      </c>
      <c r="T139" s="193">
        <f>S139*H139</f>
        <v>0</v>
      </c>
      <c r="AR139" s="24" t="s">
        <v>118</v>
      </c>
      <c r="AT139" s="24" t="s">
        <v>120</v>
      </c>
      <c r="AU139" s="24" t="s">
        <v>84</v>
      </c>
      <c r="AY139" s="24" t="s">
        <v>119</v>
      </c>
      <c r="BE139" s="194">
        <f>IF(N139="základní",J139,0)</f>
        <v>0</v>
      </c>
      <c r="BF139" s="194">
        <f>IF(N139="snížená",J139,0)</f>
        <v>0</v>
      </c>
      <c r="BG139" s="194">
        <f>IF(N139="zákl. přenesená",J139,0)</f>
        <v>0</v>
      </c>
      <c r="BH139" s="194">
        <f>IF(N139="sníž. přenesená",J139,0)</f>
        <v>0</v>
      </c>
      <c r="BI139" s="194">
        <f>IF(N139="nulová",J139,0)</f>
        <v>0</v>
      </c>
      <c r="BJ139" s="24" t="s">
        <v>82</v>
      </c>
      <c r="BK139" s="194">
        <f>ROUND(I139*H139,2)</f>
        <v>0</v>
      </c>
      <c r="BL139" s="24" t="s">
        <v>118</v>
      </c>
      <c r="BM139" s="24" t="s">
        <v>295</v>
      </c>
    </row>
    <row r="140" spans="2:47" s="1" customFormat="1" ht="175.5">
      <c r="B140" s="41"/>
      <c r="C140" s="63"/>
      <c r="D140" s="197" t="s">
        <v>209</v>
      </c>
      <c r="E140" s="63"/>
      <c r="F140" s="229" t="s">
        <v>296</v>
      </c>
      <c r="G140" s="63"/>
      <c r="H140" s="63"/>
      <c r="I140" s="156"/>
      <c r="J140" s="63"/>
      <c r="K140" s="63"/>
      <c r="L140" s="61"/>
      <c r="M140" s="230"/>
      <c r="N140" s="42"/>
      <c r="O140" s="42"/>
      <c r="P140" s="42"/>
      <c r="Q140" s="42"/>
      <c r="R140" s="42"/>
      <c r="S140" s="42"/>
      <c r="T140" s="78"/>
      <c r="AT140" s="24" t="s">
        <v>209</v>
      </c>
      <c r="AU140" s="24" t="s">
        <v>84</v>
      </c>
    </row>
    <row r="141" spans="2:51" s="10" customFormat="1" ht="13.5">
      <c r="B141" s="195"/>
      <c r="C141" s="196"/>
      <c r="D141" s="197" t="s">
        <v>127</v>
      </c>
      <c r="E141" s="198" t="s">
        <v>21</v>
      </c>
      <c r="F141" s="199" t="s">
        <v>282</v>
      </c>
      <c r="G141" s="196"/>
      <c r="H141" s="200">
        <v>21.5</v>
      </c>
      <c r="I141" s="201"/>
      <c r="J141" s="196"/>
      <c r="K141" s="196"/>
      <c r="L141" s="202"/>
      <c r="M141" s="203"/>
      <c r="N141" s="204"/>
      <c r="O141" s="204"/>
      <c r="P141" s="204"/>
      <c r="Q141" s="204"/>
      <c r="R141" s="204"/>
      <c r="S141" s="204"/>
      <c r="T141" s="205"/>
      <c r="AT141" s="206" t="s">
        <v>127</v>
      </c>
      <c r="AU141" s="206" t="s">
        <v>84</v>
      </c>
      <c r="AV141" s="10" t="s">
        <v>84</v>
      </c>
      <c r="AW141" s="10" t="s">
        <v>38</v>
      </c>
      <c r="AX141" s="10" t="s">
        <v>74</v>
      </c>
      <c r="AY141" s="206" t="s">
        <v>119</v>
      </c>
    </row>
    <row r="142" spans="2:51" s="10" customFormat="1" ht="13.5">
      <c r="B142" s="195"/>
      <c r="C142" s="196"/>
      <c r="D142" s="197" t="s">
        <v>127</v>
      </c>
      <c r="E142" s="198" t="s">
        <v>21</v>
      </c>
      <c r="F142" s="199" t="s">
        <v>283</v>
      </c>
      <c r="G142" s="196"/>
      <c r="H142" s="200">
        <v>697.72</v>
      </c>
      <c r="I142" s="201"/>
      <c r="J142" s="196"/>
      <c r="K142" s="196"/>
      <c r="L142" s="202"/>
      <c r="M142" s="203"/>
      <c r="N142" s="204"/>
      <c r="O142" s="204"/>
      <c r="P142" s="204"/>
      <c r="Q142" s="204"/>
      <c r="R142" s="204"/>
      <c r="S142" s="204"/>
      <c r="T142" s="205"/>
      <c r="AT142" s="206" t="s">
        <v>127</v>
      </c>
      <c r="AU142" s="206" t="s">
        <v>84</v>
      </c>
      <c r="AV142" s="10" t="s">
        <v>84</v>
      </c>
      <c r="AW142" s="10" t="s">
        <v>38</v>
      </c>
      <c r="AX142" s="10" t="s">
        <v>74</v>
      </c>
      <c r="AY142" s="206" t="s">
        <v>119</v>
      </c>
    </row>
    <row r="143" spans="2:51" s="10" customFormat="1" ht="13.5">
      <c r="B143" s="195"/>
      <c r="C143" s="196"/>
      <c r="D143" s="197" t="s">
        <v>127</v>
      </c>
      <c r="E143" s="198" t="s">
        <v>21</v>
      </c>
      <c r="F143" s="199" t="s">
        <v>284</v>
      </c>
      <c r="G143" s="196"/>
      <c r="H143" s="200">
        <v>242.78</v>
      </c>
      <c r="I143" s="201"/>
      <c r="J143" s="196"/>
      <c r="K143" s="196"/>
      <c r="L143" s="202"/>
      <c r="M143" s="203"/>
      <c r="N143" s="204"/>
      <c r="O143" s="204"/>
      <c r="P143" s="204"/>
      <c r="Q143" s="204"/>
      <c r="R143" s="204"/>
      <c r="S143" s="204"/>
      <c r="T143" s="205"/>
      <c r="AT143" s="206" t="s">
        <v>127</v>
      </c>
      <c r="AU143" s="206" t="s">
        <v>84</v>
      </c>
      <c r="AV143" s="10" t="s">
        <v>84</v>
      </c>
      <c r="AW143" s="10" t="s">
        <v>38</v>
      </c>
      <c r="AX143" s="10" t="s">
        <v>74</v>
      </c>
      <c r="AY143" s="206" t="s">
        <v>119</v>
      </c>
    </row>
    <row r="144" spans="2:51" s="10" customFormat="1" ht="13.5">
      <c r="B144" s="195"/>
      <c r="C144" s="196"/>
      <c r="D144" s="197" t="s">
        <v>127</v>
      </c>
      <c r="E144" s="198" t="s">
        <v>21</v>
      </c>
      <c r="F144" s="199" t="s">
        <v>285</v>
      </c>
      <c r="G144" s="196"/>
      <c r="H144" s="200">
        <v>13.84</v>
      </c>
      <c r="I144" s="201"/>
      <c r="J144" s="196"/>
      <c r="K144" s="196"/>
      <c r="L144" s="202"/>
      <c r="M144" s="203"/>
      <c r="N144" s="204"/>
      <c r="O144" s="204"/>
      <c r="P144" s="204"/>
      <c r="Q144" s="204"/>
      <c r="R144" s="204"/>
      <c r="S144" s="204"/>
      <c r="T144" s="205"/>
      <c r="AT144" s="206" t="s">
        <v>127</v>
      </c>
      <c r="AU144" s="206" t="s">
        <v>84</v>
      </c>
      <c r="AV144" s="10" t="s">
        <v>84</v>
      </c>
      <c r="AW144" s="10" t="s">
        <v>38</v>
      </c>
      <c r="AX144" s="10" t="s">
        <v>74</v>
      </c>
      <c r="AY144" s="206" t="s">
        <v>119</v>
      </c>
    </row>
    <row r="145" spans="2:51" s="14" customFormat="1" ht="13.5">
      <c r="B145" s="242"/>
      <c r="C145" s="243"/>
      <c r="D145" s="197" t="s">
        <v>127</v>
      </c>
      <c r="E145" s="244" t="s">
        <v>21</v>
      </c>
      <c r="F145" s="245" t="s">
        <v>286</v>
      </c>
      <c r="G145" s="243"/>
      <c r="H145" s="246">
        <v>975.84</v>
      </c>
      <c r="I145" s="247"/>
      <c r="J145" s="243"/>
      <c r="K145" s="243"/>
      <c r="L145" s="248"/>
      <c r="M145" s="249"/>
      <c r="N145" s="250"/>
      <c r="O145" s="250"/>
      <c r="P145" s="250"/>
      <c r="Q145" s="250"/>
      <c r="R145" s="250"/>
      <c r="S145" s="250"/>
      <c r="T145" s="251"/>
      <c r="AT145" s="252" t="s">
        <v>127</v>
      </c>
      <c r="AU145" s="252" t="s">
        <v>84</v>
      </c>
      <c r="AV145" s="14" t="s">
        <v>134</v>
      </c>
      <c r="AW145" s="14" t="s">
        <v>38</v>
      </c>
      <c r="AX145" s="14" t="s">
        <v>74</v>
      </c>
      <c r="AY145" s="252" t="s">
        <v>119</v>
      </c>
    </row>
    <row r="146" spans="2:51" s="10" customFormat="1" ht="13.5">
      <c r="B146" s="195"/>
      <c r="C146" s="196"/>
      <c r="D146" s="197" t="s">
        <v>127</v>
      </c>
      <c r="E146" s="198" t="s">
        <v>21</v>
      </c>
      <c r="F146" s="199" t="s">
        <v>297</v>
      </c>
      <c r="G146" s="196"/>
      <c r="H146" s="200">
        <v>-683.088</v>
      </c>
      <c r="I146" s="201"/>
      <c r="J146" s="196"/>
      <c r="K146" s="196"/>
      <c r="L146" s="202"/>
      <c r="M146" s="203"/>
      <c r="N146" s="204"/>
      <c r="O146" s="204"/>
      <c r="P146" s="204"/>
      <c r="Q146" s="204"/>
      <c r="R146" s="204"/>
      <c r="S146" s="204"/>
      <c r="T146" s="205"/>
      <c r="AT146" s="206" t="s">
        <v>127</v>
      </c>
      <c r="AU146" s="206" t="s">
        <v>84</v>
      </c>
      <c r="AV146" s="10" t="s">
        <v>84</v>
      </c>
      <c r="AW146" s="10" t="s">
        <v>38</v>
      </c>
      <c r="AX146" s="10" t="s">
        <v>74</v>
      </c>
      <c r="AY146" s="206" t="s">
        <v>119</v>
      </c>
    </row>
    <row r="147" spans="2:51" s="13" customFormat="1" ht="13.5">
      <c r="B147" s="231"/>
      <c r="C147" s="232"/>
      <c r="D147" s="197" t="s">
        <v>127</v>
      </c>
      <c r="E147" s="233" t="s">
        <v>21</v>
      </c>
      <c r="F147" s="234" t="s">
        <v>219</v>
      </c>
      <c r="G147" s="232"/>
      <c r="H147" s="235">
        <v>292.752</v>
      </c>
      <c r="I147" s="236"/>
      <c r="J147" s="232"/>
      <c r="K147" s="232"/>
      <c r="L147" s="237"/>
      <c r="M147" s="238"/>
      <c r="N147" s="239"/>
      <c r="O147" s="239"/>
      <c r="P147" s="239"/>
      <c r="Q147" s="239"/>
      <c r="R147" s="239"/>
      <c r="S147" s="239"/>
      <c r="T147" s="240"/>
      <c r="AT147" s="241" t="s">
        <v>127</v>
      </c>
      <c r="AU147" s="241" t="s">
        <v>84</v>
      </c>
      <c r="AV147" s="13" t="s">
        <v>118</v>
      </c>
      <c r="AW147" s="13" t="s">
        <v>38</v>
      </c>
      <c r="AX147" s="13" t="s">
        <v>82</v>
      </c>
      <c r="AY147" s="241" t="s">
        <v>119</v>
      </c>
    </row>
    <row r="148" spans="2:65" s="1" customFormat="1" ht="38.25" customHeight="1">
      <c r="B148" s="41"/>
      <c r="C148" s="183" t="s">
        <v>298</v>
      </c>
      <c r="D148" s="183" t="s">
        <v>120</v>
      </c>
      <c r="E148" s="184" t="s">
        <v>299</v>
      </c>
      <c r="F148" s="185" t="s">
        <v>300</v>
      </c>
      <c r="G148" s="186" t="s">
        <v>214</v>
      </c>
      <c r="H148" s="187">
        <v>292.752</v>
      </c>
      <c r="I148" s="188"/>
      <c r="J148" s="189">
        <f>ROUND(I148*H148,2)</f>
        <v>0</v>
      </c>
      <c r="K148" s="185" t="s">
        <v>124</v>
      </c>
      <c r="L148" s="61"/>
      <c r="M148" s="190" t="s">
        <v>21</v>
      </c>
      <c r="N148" s="191" t="s">
        <v>45</v>
      </c>
      <c r="O148" s="42"/>
      <c r="P148" s="192">
        <f>O148*H148</f>
        <v>0</v>
      </c>
      <c r="Q148" s="192">
        <v>0</v>
      </c>
      <c r="R148" s="192">
        <f>Q148*H148</f>
        <v>0</v>
      </c>
      <c r="S148" s="192">
        <v>0</v>
      </c>
      <c r="T148" s="193">
        <f>S148*H148</f>
        <v>0</v>
      </c>
      <c r="AR148" s="24" t="s">
        <v>118</v>
      </c>
      <c r="AT148" s="24" t="s">
        <v>120</v>
      </c>
      <c r="AU148" s="24" t="s">
        <v>84</v>
      </c>
      <c r="AY148" s="24" t="s">
        <v>119</v>
      </c>
      <c r="BE148" s="194">
        <f>IF(N148="základní",J148,0)</f>
        <v>0</v>
      </c>
      <c r="BF148" s="194">
        <f>IF(N148="snížená",J148,0)</f>
        <v>0</v>
      </c>
      <c r="BG148" s="194">
        <f>IF(N148="zákl. přenesená",J148,0)</f>
        <v>0</v>
      </c>
      <c r="BH148" s="194">
        <f>IF(N148="sníž. přenesená",J148,0)</f>
        <v>0</v>
      </c>
      <c r="BI148" s="194">
        <f>IF(N148="nulová",J148,0)</f>
        <v>0</v>
      </c>
      <c r="BJ148" s="24" t="s">
        <v>82</v>
      </c>
      <c r="BK148" s="194">
        <f>ROUND(I148*H148,2)</f>
        <v>0</v>
      </c>
      <c r="BL148" s="24" t="s">
        <v>118</v>
      </c>
      <c r="BM148" s="24" t="s">
        <v>301</v>
      </c>
    </row>
    <row r="149" spans="2:47" s="1" customFormat="1" ht="175.5">
      <c r="B149" s="41"/>
      <c r="C149" s="63"/>
      <c r="D149" s="197" t="s">
        <v>209</v>
      </c>
      <c r="E149" s="63"/>
      <c r="F149" s="229" t="s">
        <v>296</v>
      </c>
      <c r="G149" s="63"/>
      <c r="H149" s="63"/>
      <c r="I149" s="156"/>
      <c r="J149" s="63"/>
      <c r="K149" s="63"/>
      <c r="L149" s="61"/>
      <c r="M149" s="230"/>
      <c r="N149" s="42"/>
      <c r="O149" s="42"/>
      <c r="P149" s="42"/>
      <c r="Q149" s="42"/>
      <c r="R149" s="42"/>
      <c r="S149" s="42"/>
      <c r="T149" s="78"/>
      <c r="AT149" s="24" t="s">
        <v>209</v>
      </c>
      <c r="AU149" s="24" t="s">
        <v>84</v>
      </c>
    </row>
    <row r="150" spans="2:65" s="1" customFormat="1" ht="38.25" customHeight="1">
      <c r="B150" s="41"/>
      <c r="C150" s="183" t="s">
        <v>302</v>
      </c>
      <c r="D150" s="183" t="s">
        <v>120</v>
      </c>
      <c r="E150" s="184" t="s">
        <v>303</v>
      </c>
      <c r="F150" s="185" t="s">
        <v>304</v>
      </c>
      <c r="G150" s="186" t="s">
        <v>214</v>
      </c>
      <c r="H150" s="187">
        <v>195.168</v>
      </c>
      <c r="I150" s="188"/>
      <c r="J150" s="189">
        <f>ROUND(I150*H150,2)</f>
        <v>0</v>
      </c>
      <c r="K150" s="185" t="s">
        <v>124</v>
      </c>
      <c r="L150" s="61"/>
      <c r="M150" s="190" t="s">
        <v>21</v>
      </c>
      <c r="N150" s="191" t="s">
        <v>45</v>
      </c>
      <c r="O150" s="42"/>
      <c r="P150" s="192">
        <f>O150*H150</f>
        <v>0</v>
      </c>
      <c r="Q150" s="192">
        <v>0.00591</v>
      </c>
      <c r="R150" s="192">
        <f>Q150*H150</f>
        <v>1.15344288</v>
      </c>
      <c r="S150" s="192">
        <v>0</v>
      </c>
      <c r="T150" s="193">
        <f>S150*H150</f>
        <v>0</v>
      </c>
      <c r="AR150" s="24" t="s">
        <v>118</v>
      </c>
      <c r="AT150" s="24" t="s">
        <v>120</v>
      </c>
      <c r="AU150" s="24" t="s">
        <v>84</v>
      </c>
      <c r="AY150" s="24" t="s">
        <v>119</v>
      </c>
      <c r="BE150" s="194">
        <f>IF(N150="základní",J150,0)</f>
        <v>0</v>
      </c>
      <c r="BF150" s="194">
        <f>IF(N150="snížená",J150,0)</f>
        <v>0</v>
      </c>
      <c r="BG150" s="194">
        <f>IF(N150="zákl. přenesená",J150,0)</f>
        <v>0</v>
      </c>
      <c r="BH150" s="194">
        <f>IF(N150="sníž. přenesená",J150,0)</f>
        <v>0</v>
      </c>
      <c r="BI150" s="194">
        <f>IF(N150="nulová",J150,0)</f>
        <v>0</v>
      </c>
      <c r="BJ150" s="24" t="s">
        <v>82</v>
      </c>
      <c r="BK150" s="194">
        <f>ROUND(I150*H150,2)</f>
        <v>0</v>
      </c>
      <c r="BL150" s="24" t="s">
        <v>118</v>
      </c>
      <c r="BM150" s="24" t="s">
        <v>305</v>
      </c>
    </row>
    <row r="151" spans="2:47" s="1" customFormat="1" ht="175.5">
      <c r="B151" s="41"/>
      <c r="C151" s="63"/>
      <c r="D151" s="197" t="s">
        <v>209</v>
      </c>
      <c r="E151" s="63"/>
      <c r="F151" s="229" t="s">
        <v>296</v>
      </c>
      <c r="G151" s="63"/>
      <c r="H151" s="63"/>
      <c r="I151" s="156"/>
      <c r="J151" s="63"/>
      <c r="K151" s="63"/>
      <c r="L151" s="61"/>
      <c r="M151" s="230"/>
      <c r="N151" s="42"/>
      <c r="O151" s="42"/>
      <c r="P151" s="42"/>
      <c r="Q151" s="42"/>
      <c r="R151" s="42"/>
      <c r="S151" s="42"/>
      <c r="T151" s="78"/>
      <c r="AT151" s="24" t="s">
        <v>209</v>
      </c>
      <c r="AU151" s="24" t="s">
        <v>84</v>
      </c>
    </row>
    <row r="152" spans="2:51" s="10" customFormat="1" ht="13.5">
      <c r="B152" s="195"/>
      <c r="C152" s="196"/>
      <c r="D152" s="197" t="s">
        <v>127</v>
      </c>
      <c r="E152" s="198" t="s">
        <v>21</v>
      </c>
      <c r="F152" s="199" t="s">
        <v>282</v>
      </c>
      <c r="G152" s="196"/>
      <c r="H152" s="200">
        <v>21.5</v>
      </c>
      <c r="I152" s="201"/>
      <c r="J152" s="196"/>
      <c r="K152" s="196"/>
      <c r="L152" s="202"/>
      <c r="M152" s="203"/>
      <c r="N152" s="204"/>
      <c r="O152" s="204"/>
      <c r="P152" s="204"/>
      <c r="Q152" s="204"/>
      <c r="R152" s="204"/>
      <c r="S152" s="204"/>
      <c r="T152" s="205"/>
      <c r="AT152" s="206" t="s">
        <v>127</v>
      </c>
      <c r="AU152" s="206" t="s">
        <v>84</v>
      </c>
      <c r="AV152" s="10" t="s">
        <v>84</v>
      </c>
      <c r="AW152" s="10" t="s">
        <v>38</v>
      </c>
      <c r="AX152" s="10" t="s">
        <v>74</v>
      </c>
      <c r="AY152" s="206" t="s">
        <v>119</v>
      </c>
    </row>
    <row r="153" spans="2:51" s="10" customFormat="1" ht="13.5">
      <c r="B153" s="195"/>
      <c r="C153" s="196"/>
      <c r="D153" s="197" t="s">
        <v>127</v>
      </c>
      <c r="E153" s="198" t="s">
        <v>21</v>
      </c>
      <c r="F153" s="199" t="s">
        <v>283</v>
      </c>
      <c r="G153" s="196"/>
      <c r="H153" s="200">
        <v>697.72</v>
      </c>
      <c r="I153" s="201"/>
      <c r="J153" s="196"/>
      <c r="K153" s="196"/>
      <c r="L153" s="202"/>
      <c r="M153" s="203"/>
      <c r="N153" s="204"/>
      <c r="O153" s="204"/>
      <c r="P153" s="204"/>
      <c r="Q153" s="204"/>
      <c r="R153" s="204"/>
      <c r="S153" s="204"/>
      <c r="T153" s="205"/>
      <c r="AT153" s="206" t="s">
        <v>127</v>
      </c>
      <c r="AU153" s="206" t="s">
        <v>84</v>
      </c>
      <c r="AV153" s="10" t="s">
        <v>84</v>
      </c>
      <c r="AW153" s="10" t="s">
        <v>38</v>
      </c>
      <c r="AX153" s="10" t="s">
        <v>74</v>
      </c>
      <c r="AY153" s="206" t="s">
        <v>119</v>
      </c>
    </row>
    <row r="154" spans="2:51" s="10" customFormat="1" ht="13.5">
      <c r="B154" s="195"/>
      <c r="C154" s="196"/>
      <c r="D154" s="197" t="s">
        <v>127</v>
      </c>
      <c r="E154" s="198" t="s">
        <v>21</v>
      </c>
      <c r="F154" s="199" t="s">
        <v>284</v>
      </c>
      <c r="G154" s="196"/>
      <c r="H154" s="200">
        <v>242.78</v>
      </c>
      <c r="I154" s="201"/>
      <c r="J154" s="196"/>
      <c r="K154" s="196"/>
      <c r="L154" s="202"/>
      <c r="M154" s="203"/>
      <c r="N154" s="204"/>
      <c r="O154" s="204"/>
      <c r="P154" s="204"/>
      <c r="Q154" s="204"/>
      <c r="R154" s="204"/>
      <c r="S154" s="204"/>
      <c r="T154" s="205"/>
      <c r="AT154" s="206" t="s">
        <v>127</v>
      </c>
      <c r="AU154" s="206" t="s">
        <v>84</v>
      </c>
      <c r="AV154" s="10" t="s">
        <v>84</v>
      </c>
      <c r="AW154" s="10" t="s">
        <v>38</v>
      </c>
      <c r="AX154" s="10" t="s">
        <v>74</v>
      </c>
      <c r="AY154" s="206" t="s">
        <v>119</v>
      </c>
    </row>
    <row r="155" spans="2:51" s="10" customFormat="1" ht="13.5">
      <c r="B155" s="195"/>
      <c r="C155" s="196"/>
      <c r="D155" s="197" t="s">
        <v>127</v>
      </c>
      <c r="E155" s="198" t="s">
        <v>21</v>
      </c>
      <c r="F155" s="199" t="s">
        <v>285</v>
      </c>
      <c r="G155" s="196"/>
      <c r="H155" s="200">
        <v>13.84</v>
      </c>
      <c r="I155" s="201"/>
      <c r="J155" s="196"/>
      <c r="K155" s="196"/>
      <c r="L155" s="202"/>
      <c r="M155" s="203"/>
      <c r="N155" s="204"/>
      <c r="O155" s="204"/>
      <c r="P155" s="204"/>
      <c r="Q155" s="204"/>
      <c r="R155" s="204"/>
      <c r="S155" s="204"/>
      <c r="T155" s="205"/>
      <c r="AT155" s="206" t="s">
        <v>127</v>
      </c>
      <c r="AU155" s="206" t="s">
        <v>84</v>
      </c>
      <c r="AV155" s="10" t="s">
        <v>84</v>
      </c>
      <c r="AW155" s="10" t="s">
        <v>38</v>
      </c>
      <c r="AX155" s="10" t="s">
        <v>74</v>
      </c>
      <c r="AY155" s="206" t="s">
        <v>119</v>
      </c>
    </row>
    <row r="156" spans="2:51" s="14" customFormat="1" ht="13.5">
      <c r="B156" s="242"/>
      <c r="C156" s="243"/>
      <c r="D156" s="197" t="s">
        <v>127</v>
      </c>
      <c r="E156" s="244" t="s">
        <v>21</v>
      </c>
      <c r="F156" s="245" t="s">
        <v>286</v>
      </c>
      <c r="G156" s="243"/>
      <c r="H156" s="246">
        <v>975.84</v>
      </c>
      <c r="I156" s="247"/>
      <c r="J156" s="243"/>
      <c r="K156" s="243"/>
      <c r="L156" s="248"/>
      <c r="M156" s="249"/>
      <c r="N156" s="250"/>
      <c r="O156" s="250"/>
      <c r="P156" s="250"/>
      <c r="Q156" s="250"/>
      <c r="R156" s="250"/>
      <c r="S156" s="250"/>
      <c r="T156" s="251"/>
      <c r="AT156" s="252" t="s">
        <v>127</v>
      </c>
      <c r="AU156" s="252" t="s">
        <v>84</v>
      </c>
      <c r="AV156" s="14" t="s">
        <v>134</v>
      </c>
      <c r="AW156" s="14" t="s">
        <v>38</v>
      </c>
      <c r="AX156" s="14" t="s">
        <v>74</v>
      </c>
      <c r="AY156" s="252" t="s">
        <v>119</v>
      </c>
    </row>
    <row r="157" spans="2:51" s="10" customFormat="1" ht="13.5">
      <c r="B157" s="195"/>
      <c r="C157" s="196"/>
      <c r="D157" s="197" t="s">
        <v>127</v>
      </c>
      <c r="E157" s="198" t="s">
        <v>21</v>
      </c>
      <c r="F157" s="199" t="s">
        <v>306</v>
      </c>
      <c r="G157" s="196"/>
      <c r="H157" s="200">
        <v>-780.672</v>
      </c>
      <c r="I157" s="201"/>
      <c r="J157" s="196"/>
      <c r="K157" s="196"/>
      <c r="L157" s="202"/>
      <c r="M157" s="203"/>
      <c r="N157" s="204"/>
      <c r="O157" s="204"/>
      <c r="P157" s="204"/>
      <c r="Q157" s="204"/>
      <c r="R157" s="204"/>
      <c r="S157" s="204"/>
      <c r="T157" s="205"/>
      <c r="AT157" s="206" t="s">
        <v>127</v>
      </c>
      <c r="AU157" s="206" t="s">
        <v>84</v>
      </c>
      <c r="AV157" s="10" t="s">
        <v>84</v>
      </c>
      <c r="AW157" s="10" t="s">
        <v>38</v>
      </c>
      <c r="AX157" s="10" t="s">
        <v>74</v>
      </c>
      <c r="AY157" s="206" t="s">
        <v>119</v>
      </c>
    </row>
    <row r="158" spans="2:51" s="13" customFormat="1" ht="13.5">
      <c r="B158" s="231"/>
      <c r="C158" s="232"/>
      <c r="D158" s="197" t="s">
        <v>127</v>
      </c>
      <c r="E158" s="233" t="s">
        <v>21</v>
      </c>
      <c r="F158" s="234" t="s">
        <v>219</v>
      </c>
      <c r="G158" s="232"/>
      <c r="H158" s="235">
        <v>195.168</v>
      </c>
      <c r="I158" s="236"/>
      <c r="J158" s="232"/>
      <c r="K158" s="232"/>
      <c r="L158" s="237"/>
      <c r="M158" s="238"/>
      <c r="N158" s="239"/>
      <c r="O158" s="239"/>
      <c r="P158" s="239"/>
      <c r="Q158" s="239"/>
      <c r="R158" s="239"/>
      <c r="S158" s="239"/>
      <c r="T158" s="240"/>
      <c r="AT158" s="241" t="s">
        <v>127</v>
      </c>
      <c r="AU158" s="241" t="s">
        <v>84</v>
      </c>
      <c r="AV158" s="13" t="s">
        <v>118</v>
      </c>
      <c r="AW158" s="13" t="s">
        <v>38</v>
      </c>
      <c r="AX158" s="13" t="s">
        <v>82</v>
      </c>
      <c r="AY158" s="241" t="s">
        <v>119</v>
      </c>
    </row>
    <row r="159" spans="2:65" s="1" customFormat="1" ht="51" customHeight="1">
      <c r="B159" s="41"/>
      <c r="C159" s="183" t="s">
        <v>9</v>
      </c>
      <c r="D159" s="183" t="s">
        <v>120</v>
      </c>
      <c r="E159" s="184" t="s">
        <v>307</v>
      </c>
      <c r="F159" s="185" t="s">
        <v>308</v>
      </c>
      <c r="G159" s="186" t="s">
        <v>214</v>
      </c>
      <c r="H159" s="187">
        <v>97.584</v>
      </c>
      <c r="I159" s="188"/>
      <c r="J159" s="189">
        <f>ROUND(I159*H159,2)</f>
        <v>0</v>
      </c>
      <c r="K159" s="185" t="s">
        <v>124</v>
      </c>
      <c r="L159" s="61"/>
      <c r="M159" s="190" t="s">
        <v>21</v>
      </c>
      <c r="N159" s="191" t="s">
        <v>45</v>
      </c>
      <c r="O159" s="42"/>
      <c r="P159" s="192">
        <f>O159*H159</f>
        <v>0</v>
      </c>
      <c r="Q159" s="192">
        <v>0.01671</v>
      </c>
      <c r="R159" s="192">
        <f>Q159*H159</f>
        <v>1.63062864</v>
      </c>
      <c r="S159" s="192">
        <v>0</v>
      </c>
      <c r="T159" s="193">
        <f>S159*H159</f>
        <v>0</v>
      </c>
      <c r="AR159" s="24" t="s">
        <v>118</v>
      </c>
      <c r="AT159" s="24" t="s">
        <v>120</v>
      </c>
      <c r="AU159" s="24" t="s">
        <v>84</v>
      </c>
      <c r="AY159" s="24" t="s">
        <v>119</v>
      </c>
      <c r="BE159" s="194">
        <f>IF(N159="základní",J159,0)</f>
        <v>0</v>
      </c>
      <c r="BF159" s="194">
        <f>IF(N159="snížená",J159,0)</f>
        <v>0</v>
      </c>
      <c r="BG159" s="194">
        <f>IF(N159="zákl. přenesená",J159,0)</f>
        <v>0</v>
      </c>
      <c r="BH159" s="194">
        <f>IF(N159="sníž. přenesená",J159,0)</f>
        <v>0</v>
      </c>
      <c r="BI159" s="194">
        <f>IF(N159="nulová",J159,0)</f>
        <v>0</v>
      </c>
      <c r="BJ159" s="24" t="s">
        <v>82</v>
      </c>
      <c r="BK159" s="194">
        <f>ROUND(I159*H159,2)</f>
        <v>0</v>
      </c>
      <c r="BL159" s="24" t="s">
        <v>118</v>
      </c>
      <c r="BM159" s="24" t="s">
        <v>309</v>
      </c>
    </row>
    <row r="160" spans="2:47" s="1" customFormat="1" ht="175.5">
      <c r="B160" s="41"/>
      <c r="C160" s="63"/>
      <c r="D160" s="197" t="s">
        <v>209</v>
      </c>
      <c r="E160" s="63"/>
      <c r="F160" s="229" t="s">
        <v>296</v>
      </c>
      <c r="G160" s="63"/>
      <c r="H160" s="63"/>
      <c r="I160" s="156"/>
      <c r="J160" s="63"/>
      <c r="K160" s="63"/>
      <c r="L160" s="61"/>
      <c r="M160" s="230"/>
      <c r="N160" s="42"/>
      <c r="O160" s="42"/>
      <c r="P160" s="42"/>
      <c r="Q160" s="42"/>
      <c r="R160" s="42"/>
      <c r="S160" s="42"/>
      <c r="T160" s="78"/>
      <c r="AT160" s="24" t="s">
        <v>209</v>
      </c>
      <c r="AU160" s="24" t="s">
        <v>84</v>
      </c>
    </row>
    <row r="161" spans="2:51" s="10" customFormat="1" ht="13.5">
      <c r="B161" s="195"/>
      <c r="C161" s="196"/>
      <c r="D161" s="197" t="s">
        <v>127</v>
      </c>
      <c r="E161" s="198" t="s">
        <v>21</v>
      </c>
      <c r="F161" s="199" t="s">
        <v>282</v>
      </c>
      <c r="G161" s="196"/>
      <c r="H161" s="200">
        <v>21.5</v>
      </c>
      <c r="I161" s="201"/>
      <c r="J161" s="196"/>
      <c r="K161" s="196"/>
      <c r="L161" s="202"/>
      <c r="M161" s="203"/>
      <c r="N161" s="204"/>
      <c r="O161" s="204"/>
      <c r="P161" s="204"/>
      <c r="Q161" s="204"/>
      <c r="R161" s="204"/>
      <c r="S161" s="204"/>
      <c r="T161" s="205"/>
      <c r="AT161" s="206" t="s">
        <v>127</v>
      </c>
      <c r="AU161" s="206" t="s">
        <v>84</v>
      </c>
      <c r="AV161" s="10" t="s">
        <v>84</v>
      </c>
      <c r="AW161" s="10" t="s">
        <v>38</v>
      </c>
      <c r="AX161" s="10" t="s">
        <v>74</v>
      </c>
      <c r="AY161" s="206" t="s">
        <v>119</v>
      </c>
    </row>
    <row r="162" spans="2:51" s="10" customFormat="1" ht="13.5">
      <c r="B162" s="195"/>
      <c r="C162" s="196"/>
      <c r="D162" s="197" t="s">
        <v>127</v>
      </c>
      <c r="E162" s="198" t="s">
        <v>21</v>
      </c>
      <c r="F162" s="199" t="s">
        <v>283</v>
      </c>
      <c r="G162" s="196"/>
      <c r="H162" s="200">
        <v>697.72</v>
      </c>
      <c r="I162" s="201"/>
      <c r="J162" s="196"/>
      <c r="K162" s="196"/>
      <c r="L162" s="202"/>
      <c r="M162" s="203"/>
      <c r="N162" s="204"/>
      <c r="O162" s="204"/>
      <c r="P162" s="204"/>
      <c r="Q162" s="204"/>
      <c r="R162" s="204"/>
      <c r="S162" s="204"/>
      <c r="T162" s="205"/>
      <c r="AT162" s="206" t="s">
        <v>127</v>
      </c>
      <c r="AU162" s="206" t="s">
        <v>84</v>
      </c>
      <c r="AV162" s="10" t="s">
        <v>84</v>
      </c>
      <c r="AW162" s="10" t="s">
        <v>38</v>
      </c>
      <c r="AX162" s="10" t="s">
        <v>74</v>
      </c>
      <c r="AY162" s="206" t="s">
        <v>119</v>
      </c>
    </row>
    <row r="163" spans="2:51" s="10" customFormat="1" ht="13.5">
      <c r="B163" s="195"/>
      <c r="C163" s="196"/>
      <c r="D163" s="197" t="s">
        <v>127</v>
      </c>
      <c r="E163" s="198" t="s">
        <v>21</v>
      </c>
      <c r="F163" s="199" t="s">
        <v>284</v>
      </c>
      <c r="G163" s="196"/>
      <c r="H163" s="200">
        <v>242.78</v>
      </c>
      <c r="I163" s="201"/>
      <c r="J163" s="196"/>
      <c r="K163" s="196"/>
      <c r="L163" s="202"/>
      <c r="M163" s="203"/>
      <c r="N163" s="204"/>
      <c r="O163" s="204"/>
      <c r="P163" s="204"/>
      <c r="Q163" s="204"/>
      <c r="R163" s="204"/>
      <c r="S163" s="204"/>
      <c r="T163" s="205"/>
      <c r="AT163" s="206" t="s">
        <v>127</v>
      </c>
      <c r="AU163" s="206" t="s">
        <v>84</v>
      </c>
      <c r="AV163" s="10" t="s">
        <v>84</v>
      </c>
      <c r="AW163" s="10" t="s">
        <v>38</v>
      </c>
      <c r="AX163" s="10" t="s">
        <v>74</v>
      </c>
      <c r="AY163" s="206" t="s">
        <v>119</v>
      </c>
    </row>
    <row r="164" spans="2:51" s="10" customFormat="1" ht="13.5">
      <c r="B164" s="195"/>
      <c r="C164" s="196"/>
      <c r="D164" s="197" t="s">
        <v>127</v>
      </c>
      <c r="E164" s="198" t="s">
        <v>21</v>
      </c>
      <c r="F164" s="199" t="s">
        <v>285</v>
      </c>
      <c r="G164" s="196"/>
      <c r="H164" s="200">
        <v>13.84</v>
      </c>
      <c r="I164" s="201"/>
      <c r="J164" s="196"/>
      <c r="K164" s="196"/>
      <c r="L164" s="202"/>
      <c r="M164" s="203"/>
      <c r="N164" s="204"/>
      <c r="O164" s="204"/>
      <c r="P164" s="204"/>
      <c r="Q164" s="204"/>
      <c r="R164" s="204"/>
      <c r="S164" s="204"/>
      <c r="T164" s="205"/>
      <c r="AT164" s="206" t="s">
        <v>127</v>
      </c>
      <c r="AU164" s="206" t="s">
        <v>84</v>
      </c>
      <c r="AV164" s="10" t="s">
        <v>84</v>
      </c>
      <c r="AW164" s="10" t="s">
        <v>38</v>
      </c>
      <c r="AX164" s="10" t="s">
        <v>74</v>
      </c>
      <c r="AY164" s="206" t="s">
        <v>119</v>
      </c>
    </row>
    <row r="165" spans="2:51" s="14" customFormat="1" ht="13.5">
      <c r="B165" s="242"/>
      <c r="C165" s="243"/>
      <c r="D165" s="197" t="s">
        <v>127</v>
      </c>
      <c r="E165" s="244" t="s">
        <v>21</v>
      </c>
      <c r="F165" s="245" t="s">
        <v>286</v>
      </c>
      <c r="G165" s="243"/>
      <c r="H165" s="246">
        <v>975.84</v>
      </c>
      <c r="I165" s="247"/>
      <c r="J165" s="243"/>
      <c r="K165" s="243"/>
      <c r="L165" s="248"/>
      <c r="M165" s="249"/>
      <c r="N165" s="250"/>
      <c r="O165" s="250"/>
      <c r="P165" s="250"/>
      <c r="Q165" s="250"/>
      <c r="R165" s="250"/>
      <c r="S165" s="250"/>
      <c r="T165" s="251"/>
      <c r="AT165" s="252" t="s">
        <v>127</v>
      </c>
      <c r="AU165" s="252" t="s">
        <v>84</v>
      </c>
      <c r="AV165" s="14" t="s">
        <v>134</v>
      </c>
      <c r="AW165" s="14" t="s">
        <v>38</v>
      </c>
      <c r="AX165" s="14" t="s">
        <v>74</v>
      </c>
      <c r="AY165" s="252" t="s">
        <v>119</v>
      </c>
    </row>
    <row r="166" spans="2:51" s="10" customFormat="1" ht="13.5">
      <c r="B166" s="195"/>
      <c r="C166" s="196"/>
      <c r="D166" s="197" t="s">
        <v>127</v>
      </c>
      <c r="E166" s="198" t="s">
        <v>21</v>
      </c>
      <c r="F166" s="199" t="s">
        <v>310</v>
      </c>
      <c r="G166" s="196"/>
      <c r="H166" s="200">
        <v>-878.256</v>
      </c>
      <c r="I166" s="201"/>
      <c r="J166" s="196"/>
      <c r="K166" s="196"/>
      <c r="L166" s="202"/>
      <c r="M166" s="203"/>
      <c r="N166" s="204"/>
      <c r="O166" s="204"/>
      <c r="P166" s="204"/>
      <c r="Q166" s="204"/>
      <c r="R166" s="204"/>
      <c r="S166" s="204"/>
      <c r="T166" s="205"/>
      <c r="AT166" s="206" t="s">
        <v>127</v>
      </c>
      <c r="AU166" s="206" t="s">
        <v>84</v>
      </c>
      <c r="AV166" s="10" t="s">
        <v>84</v>
      </c>
      <c r="AW166" s="10" t="s">
        <v>38</v>
      </c>
      <c r="AX166" s="10" t="s">
        <v>74</v>
      </c>
      <c r="AY166" s="206" t="s">
        <v>119</v>
      </c>
    </row>
    <row r="167" spans="2:51" s="13" customFormat="1" ht="13.5">
      <c r="B167" s="231"/>
      <c r="C167" s="232"/>
      <c r="D167" s="197" t="s">
        <v>127</v>
      </c>
      <c r="E167" s="233" t="s">
        <v>21</v>
      </c>
      <c r="F167" s="234" t="s">
        <v>219</v>
      </c>
      <c r="G167" s="232"/>
      <c r="H167" s="235">
        <v>97.5840000000001</v>
      </c>
      <c r="I167" s="236"/>
      <c r="J167" s="232"/>
      <c r="K167" s="232"/>
      <c r="L167" s="237"/>
      <c r="M167" s="238"/>
      <c r="N167" s="239"/>
      <c r="O167" s="239"/>
      <c r="P167" s="239"/>
      <c r="Q167" s="239"/>
      <c r="R167" s="239"/>
      <c r="S167" s="239"/>
      <c r="T167" s="240"/>
      <c r="AT167" s="241" t="s">
        <v>127</v>
      </c>
      <c r="AU167" s="241" t="s">
        <v>84</v>
      </c>
      <c r="AV167" s="13" t="s">
        <v>118</v>
      </c>
      <c r="AW167" s="13" t="s">
        <v>38</v>
      </c>
      <c r="AX167" s="13" t="s">
        <v>82</v>
      </c>
      <c r="AY167" s="241" t="s">
        <v>119</v>
      </c>
    </row>
    <row r="168" spans="2:65" s="1" customFormat="1" ht="25.5" customHeight="1">
      <c r="B168" s="41"/>
      <c r="C168" s="183" t="s">
        <v>311</v>
      </c>
      <c r="D168" s="183" t="s">
        <v>120</v>
      </c>
      <c r="E168" s="184" t="s">
        <v>312</v>
      </c>
      <c r="F168" s="185" t="s">
        <v>313</v>
      </c>
      <c r="G168" s="186" t="s">
        <v>214</v>
      </c>
      <c r="H168" s="187">
        <v>19.648</v>
      </c>
      <c r="I168" s="188"/>
      <c r="J168" s="189">
        <f>ROUND(I168*H168,2)</f>
        <v>0</v>
      </c>
      <c r="K168" s="185" t="s">
        <v>124</v>
      </c>
      <c r="L168" s="61"/>
      <c r="M168" s="190" t="s">
        <v>21</v>
      </c>
      <c r="N168" s="191" t="s">
        <v>45</v>
      </c>
      <c r="O168" s="42"/>
      <c r="P168" s="192">
        <f>O168*H168</f>
        <v>0</v>
      </c>
      <c r="Q168" s="192">
        <v>0</v>
      </c>
      <c r="R168" s="192">
        <f>Q168*H168</f>
        <v>0</v>
      </c>
      <c r="S168" s="192">
        <v>0</v>
      </c>
      <c r="T168" s="193">
        <f>S168*H168</f>
        <v>0</v>
      </c>
      <c r="AR168" s="24" t="s">
        <v>118</v>
      </c>
      <c r="AT168" s="24" t="s">
        <v>120</v>
      </c>
      <c r="AU168" s="24" t="s">
        <v>84</v>
      </c>
      <c r="AY168" s="24" t="s">
        <v>119</v>
      </c>
      <c r="BE168" s="194">
        <f>IF(N168="základní",J168,0)</f>
        <v>0</v>
      </c>
      <c r="BF168" s="194">
        <f>IF(N168="snížená",J168,0)</f>
        <v>0</v>
      </c>
      <c r="BG168" s="194">
        <f>IF(N168="zákl. přenesená",J168,0)</f>
        <v>0</v>
      </c>
      <c r="BH168" s="194">
        <f>IF(N168="sníž. přenesená",J168,0)</f>
        <v>0</v>
      </c>
      <c r="BI168" s="194">
        <f>IF(N168="nulová",J168,0)</f>
        <v>0</v>
      </c>
      <c r="BJ168" s="24" t="s">
        <v>82</v>
      </c>
      <c r="BK168" s="194">
        <f>ROUND(I168*H168,2)</f>
        <v>0</v>
      </c>
      <c r="BL168" s="24" t="s">
        <v>118</v>
      </c>
      <c r="BM168" s="24" t="s">
        <v>314</v>
      </c>
    </row>
    <row r="169" spans="2:47" s="1" customFormat="1" ht="175.5">
      <c r="B169" s="41"/>
      <c r="C169" s="63"/>
      <c r="D169" s="197" t="s">
        <v>209</v>
      </c>
      <c r="E169" s="63"/>
      <c r="F169" s="229" t="s">
        <v>315</v>
      </c>
      <c r="G169" s="63"/>
      <c r="H169" s="63"/>
      <c r="I169" s="156"/>
      <c r="J169" s="63"/>
      <c r="K169" s="63"/>
      <c r="L169" s="61"/>
      <c r="M169" s="230"/>
      <c r="N169" s="42"/>
      <c r="O169" s="42"/>
      <c r="P169" s="42"/>
      <c r="Q169" s="42"/>
      <c r="R169" s="42"/>
      <c r="S169" s="42"/>
      <c r="T169" s="78"/>
      <c r="AT169" s="24" t="s">
        <v>209</v>
      </c>
      <c r="AU169" s="24" t="s">
        <v>84</v>
      </c>
    </row>
    <row r="170" spans="2:51" s="11" customFormat="1" ht="13.5">
      <c r="B170" s="207"/>
      <c r="C170" s="208"/>
      <c r="D170" s="197" t="s">
        <v>127</v>
      </c>
      <c r="E170" s="209" t="s">
        <v>21</v>
      </c>
      <c r="F170" s="210" t="s">
        <v>316</v>
      </c>
      <c r="G170" s="208"/>
      <c r="H170" s="209" t="s">
        <v>21</v>
      </c>
      <c r="I170" s="211"/>
      <c r="J170" s="208"/>
      <c r="K170" s="208"/>
      <c r="L170" s="212"/>
      <c r="M170" s="213"/>
      <c r="N170" s="214"/>
      <c r="O170" s="214"/>
      <c r="P170" s="214"/>
      <c r="Q170" s="214"/>
      <c r="R170" s="214"/>
      <c r="S170" s="214"/>
      <c r="T170" s="215"/>
      <c r="AT170" s="216" t="s">
        <v>127</v>
      </c>
      <c r="AU170" s="216" t="s">
        <v>84</v>
      </c>
      <c r="AV170" s="11" t="s">
        <v>82</v>
      </c>
      <c r="AW170" s="11" t="s">
        <v>38</v>
      </c>
      <c r="AX170" s="11" t="s">
        <v>74</v>
      </c>
      <c r="AY170" s="216" t="s">
        <v>119</v>
      </c>
    </row>
    <row r="171" spans="2:51" s="10" customFormat="1" ht="13.5">
      <c r="B171" s="195"/>
      <c r="C171" s="196"/>
      <c r="D171" s="197" t="s">
        <v>127</v>
      </c>
      <c r="E171" s="198" t="s">
        <v>21</v>
      </c>
      <c r="F171" s="199" t="s">
        <v>317</v>
      </c>
      <c r="G171" s="196"/>
      <c r="H171" s="200">
        <v>15.048</v>
      </c>
      <c r="I171" s="201"/>
      <c r="J171" s="196"/>
      <c r="K171" s="196"/>
      <c r="L171" s="202"/>
      <c r="M171" s="203"/>
      <c r="N171" s="204"/>
      <c r="O171" s="204"/>
      <c r="P171" s="204"/>
      <c r="Q171" s="204"/>
      <c r="R171" s="204"/>
      <c r="S171" s="204"/>
      <c r="T171" s="205"/>
      <c r="AT171" s="206" t="s">
        <v>127</v>
      </c>
      <c r="AU171" s="206" t="s">
        <v>84</v>
      </c>
      <c r="AV171" s="10" t="s">
        <v>84</v>
      </c>
      <c r="AW171" s="10" t="s">
        <v>38</v>
      </c>
      <c r="AX171" s="10" t="s">
        <v>74</v>
      </c>
      <c r="AY171" s="206" t="s">
        <v>119</v>
      </c>
    </row>
    <row r="172" spans="2:51" s="10" customFormat="1" ht="13.5">
      <c r="B172" s="195"/>
      <c r="C172" s="196"/>
      <c r="D172" s="197" t="s">
        <v>127</v>
      </c>
      <c r="E172" s="198" t="s">
        <v>21</v>
      </c>
      <c r="F172" s="199" t="s">
        <v>318</v>
      </c>
      <c r="G172" s="196"/>
      <c r="H172" s="200">
        <v>4.6</v>
      </c>
      <c r="I172" s="201"/>
      <c r="J172" s="196"/>
      <c r="K172" s="196"/>
      <c r="L172" s="202"/>
      <c r="M172" s="203"/>
      <c r="N172" s="204"/>
      <c r="O172" s="204"/>
      <c r="P172" s="204"/>
      <c r="Q172" s="204"/>
      <c r="R172" s="204"/>
      <c r="S172" s="204"/>
      <c r="T172" s="205"/>
      <c r="AT172" s="206" t="s">
        <v>127</v>
      </c>
      <c r="AU172" s="206" t="s">
        <v>84</v>
      </c>
      <c r="AV172" s="10" t="s">
        <v>84</v>
      </c>
      <c r="AW172" s="10" t="s">
        <v>38</v>
      </c>
      <c r="AX172" s="10" t="s">
        <v>74</v>
      </c>
      <c r="AY172" s="206" t="s">
        <v>119</v>
      </c>
    </row>
    <row r="173" spans="2:51" s="13" customFormat="1" ht="13.5">
      <c r="B173" s="231"/>
      <c r="C173" s="232"/>
      <c r="D173" s="197" t="s">
        <v>127</v>
      </c>
      <c r="E173" s="233" t="s">
        <v>21</v>
      </c>
      <c r="F173" s="234" t="s">
        <v>219</v>
      </c>
      <c r="G173" s="232"/>
      <c r="H173" s="235">
        <v>19.648</v>
      </c>
      <c r="I173" s="236"/>
      <c r="J173" s="232"/>
      <c r="K173" s="232"/>
      <c r="L173" s="237"/>
      <c r="M173" s="238"/>
      <c r="N173" s="239"/>
      <c r="O173" s="239"/>
      <c r="P173" s="239"/>
      <c r="Q173" s="239"/>
      <c r="R173" s="239"/>
      <c r="S173" s="239"/>
      <c r="T173" s="240"/>
      <c r="AT173" s="241" t="s">
        <v>127</v>
      </c>
      <c r="AU173" s="241" t="s">
        <v>84</v>
      </c>
      <c r="AV173" s="13" t="s">
        <v>118</v>
      </c>
      <c r="AW173" s="13" t="s">
        <v>38</v>
      </c>
      <c r="AX173" s="13" t="s">
        <v>82</v>
      </c>
      <c r="AY173" s="241" t="s">
        <v>119</v>
      </c>
    </row>
    <row r="174" spans="2:65" s="1" customFormat="1" ht="25.5" customHeight="1">
      <c r="B174" s="41"/>
      <c r="C174" s="183" t="s">
        <v>319</v>
      </c>
      <c r="D174" s="183" t="s">
        <v>120</v>
      </c>
      <c r="E174" s="184" t="s">
        <v>320</v>
      </c>
      <c r="F174" s="185" t="s">
        <v>321</v>
      </c>
      <c r="G174" s="186" t="s">
        <v>214</v>
      </c>
      <c r="H174" s="187">
        <v>19.648</v>
      </c>
      <c r="I174" s="188"/>
      <c r="J174" s="189">
        <f>ROUND(I174*H174,2)</f>
        <v>0</v>
      </c>
      <c r="K174" s="185" t="s">
        <v>124</v>
      </c>
      <c r="L174" s="61"/>
      <c r="M174" s="190" t="s">
        <v>21</v>
      </c>
      <c r="N174" s="191" t="s">
        <v>45</v>
      </c>
      <c r="O174" s="42"/>
      <c r="P174" s="192">
        <f>O174*H174</f>
        <v>0</v>
      </c>
      <c r="Q174" s="192">
        <v>0</v>
      </c>
      <c r="R174" s="192">
        <f>Q174*H174</f>
        <v>0</v>
      </c>
      <c r="S174" s="192">
        <v>0</v>
      </c>
      <c r="T174" s="193">
        <f>S174*H174</f>
        <v>0</v>
      </c>
      <c r="AR174" s="24" t="s">
        <v>118</v>
      </c>
      <c r="AT174" s="24" t="s">
        <v>120</v>
      </c>
      <c r="AU174" s="24" t="s">
        <v>84</v>
      </c>
      <c r="AY174" s="24" t="s">
        <v>119</v>
      </c>
      <c r="BE174" s="194">
        <f>IF(N174="základní",J174,0)</f>
        <v>0</v>
      </c>
      <c r="BF174" s="194">
        <f>IF(N174="snížená",J174,0)</f>
        <v>0</v>
      </c>
      <c r="BG174" s="194">
        <f>IF(N174="zákl. přenesená",J174,0)</f>
        <v>0</v>
      </c>
      <c r="BH174" s="194">
        <f>IF(N174="sníž. přenesená",J174,0)</f>
        <v>0</v>
      </c>
      <c r="BI174" s="194">
        <f>IF(N174="nulová",J174,0)</f>
        <v>0</v>
      </c>
      <c r="BJ174" s="24" t="s">
        <v>82</v>
      </c>
      <c r="BK174" s="194">
        <f>ROUND(I174*H174,2)</f>
        <v>0</v>
      </c>
      <c r="BL174" s="24" t="s">
        <v>118</v>
      </c>
      <c r="BM174" s="24" t="s">
        <v>322</v>
      </c>
    </row>
    <row r="175" spans="2:47" s="1" customFormat="1" ht="175.5">
      <c r="B175" s="41"/>
      <c r="C175" s="63"/>
      <c r="D175" s="197" t="s">
        <v>209</v>
      </c>
      <c r="E175" s="63"/>
      <c r="F175" s="229" t="s">
        <v>315</v>
      </c>
      <c r="G175" s="63"/>
      <c r="H175" s="63"/>
      <c r="I175" s="156"/>
      <c r="J175" s="63"/>
      <c r="K175" s="63"/>
      <c r="L175" s="61"/>
      <c r="M175" s="230"/>
      <c r="N175" s="42"/>
      <c r="O175" s="42"/>
      <c r="P175" s="42"/>
      <c r="Q175" s="42"/>
      <c r="R175" s="42"/>
      <c r="S175" s="42"/>
      <c r="T175" s="78"/>
      <c r="AT175" s="24" t="s">
        <v>209</v>
      </c>
      <c r="AU175" s="24" t="s">
        <v>84</v>
      </c>
    </row>
    <row r="176" spans="2:65" s="1" customFormat="1" ht="25.5" customHeight="1">
      <c r="B176" s="41"/>
      <c r="C176" s="183" t="s">
        <v>323</v>
      </c>
      <c r="D176" s="183" t="s">
        <v>120</v>
      </c>
      <c r="E176" s="184" t="s">
        <v>324</v>
      </c>
      <c r="F176" s="185" t="s">
        <v>325</v>
      </c>
      <c r="G176" s="186" t="s">
        <v>214</v>
      </c>
      <c r="H176" s="187">
        <v>51.006</v>
      </c>
      <c r="I176" s="188"/>
      <c r="J176" s="189">
        <f>ROUND(I176*H176,2)</f>
        <v>0</v>
      </c>
      <c r="K176" s="185" t="s">
        <v>124</v>
      </c>
      <c r="L176" s="61"/>
      <c r="M176" s="190" t="s">
        <v>21</v>
      </c>
      <c r="N176" s="191" t="s">
        <v>45</v>
      </c>
      <c r="O176" s="42"/>
      <c r="P176" s="192">
        <f>O176*H176</f>
        <v>0</v>
      </c>
      <c r="Q176" s="192">
        <v>0</v>
      </c>
      <c r="R176" s="192">
        <f>Q176*H176</f>
        <v>0</v>
      </c>
      <c r="S176" s="192">
        <v>0</v>
      </c>
      <c r="T176" s="193">
        <f>S176*H176</f>
        <v>0</v>
      </c>
      <c r="AR176" s="24" t="s">
        <v>118</v>
      </c>
      <c r="AT176" s="24" t="s">
        <v>120</v>
      </c>
      <c r="AU176" s="24" t="s">
        <v>84</v>
      </c>
      <c r="AY176" s="24" t="s">
        <v>119</v>
      </c>
      <c r="BE176" s="194">
        <f>IF(N176="základní",J176,0)</f>
        <v>0</v>
      </c>
      <c r="BF176" s="194">
        <f>IF(N176="snížená",J176,0)</f>
        <v>0</v>
      </c>
      <c r="BG176" s="194">
        <f>IF(N176="zákl. přenesená",J176,0)</f>
        <v>0</v>
      </c>
      <c r="BH176" s="194">
        <f>IF(N176="sníž. přenesená",J176,0)</f>
        <v>0</v>
      </c>
      <c r="BI176" s="194">
        <f>IF(N176="nulová",J176,0)</f>
        <v>0</v>
      </c>
      <c r="BJ176" s="24" t="s">
        <v>82</v>
      </c>
      <c r="BK176" s="194">
        <f>ROUND(I176*H176,2)</f>
        <v>0</v>
      </c>
      <c r="BL176" s="24" t="s">
        <v>118</v>
      </c>
      <c r="BM176" s="24" t="s">
        <v>326</v>
      </c>
    </row>
    <row r="177" spans="2:51" s="10" customFormat="1" ht="13.5">
      <c r="B177" s="195"/>
      <c r="C177" s="196"/>
      <c r="D177" s="197" t="s">
        <v>127</v>
      </c>
      <c r="E177" s="198" t="s">
        <v>21</v>
      </c>
      <c r="F177" s="199" t="s">
        <v>327</v>
      </c>
      <c r="G177" s="196"/>
      <c r="H177" s="200">
        <v>60.98</v>
      </c>
      <c r="I177" s="201"/>
      <c r="J177" s="196"/>
      <c r="K177" s="196"/>
      <c r="L177" s="202"/>
      <c r="M177" s="203"/>
      <c r="N177" s="204"/>
      <c r="O177" s="204"/>
      <c r="P177" s="204"/>
      <c r="Q177" s="204"/>
      <c r="R177" s="204"/>
      <c r="S177" s="204"/>
      <c r="T177" s="205"/>
      <c r="AT177" s="206" t="s">
        <v>127</v>
      </c>
      <c r="AU177" s="206" t="s">
        <v>84</v>
      </c>
      <c r="AV177" s="10" t="s">
        <v>84</v>
      </c>
      <c r="AW177" s="10" t="s">
        <v>38</v>
      </c>
      <c r="AX177" s="10" t="s">
        <v>74</v>
      </c>
      <c r="AY177" s="206" t="s">
        <v>119</v>
      </c>
    </row>
    <row r="178" spans="2:51" s="10" customFormat="1" ht="13.5">
      <c r="B178" s="195"/>
      <c r="C178" s="196"/>
      <c r="D178" s="197" t="s">
        <v>127</v>
      </c>
      <c r="E178" s="198" t="s">
        <v>21</v>
      </c>
      <c r="F178" s="199" t="s">
        <v>328</v>
      </c>
      <c r="G178" s="196"/>
      <c r="H178" s="200">
        <v>66.535</v>
      </c>
      <c r="I178" s="201"/>
      <c r="J178" s="196"/>
      <c r="K178" s="196"/>
      <c r="L178" s="202"/>
      <c r="M178" s="203"/>
      <c r="N178" s="204"/>
      <c r="O178" s="204"/>
      <c r="P178" s="204"/>
      <c r="Q178" s="204"/>
      <c r="R178" s="204"/>
      <c r="S178" s="204"/>
      <c r="T178" s="205"/>
      <c r="AT178" s="206" t="s">
        <v>127</v>
      </c>
      <c r="AU178" s="206" t="s">
        <v>84</v>
      </c>
      <c r="AV178" s="10" t="s">
        <v>84</v>
      </c>
      <c r="AW178" s="10" t="s">
        <v>38</v>
      </c>
      <c r="AX178" s="10" t="s">
        <v>74</v>
      </c>
      <c r="AY178" s="206" t="s">
        <v>119</v>
      </c>
    </row>
    <row r="179" spans="2:51" s="14" customFormat="1" ht="13.5">
      <c r="B179" s="242"/>
      <c r="C179" s="243"/>
      <c r="D179" s="197" t="s">
        <v>127</v>
      </c>
      <c r="E179" s="244" t="s">
        <v>21</v>
      </c>
      <c r="F179" s="245" t="s">
        <v>286</v>
      </c>
      <c r="G179" s="243"/>
      <c r="H179" s="246">
        <v>127.515</v>
      </c>
      <c r="I179" s="247"/>
      <c r="J179" s="243"/>
      <c r="K179" s="243"/>
      <c r="L179" s="248"/>
      <c r="M179" s="249"/>
      <c r="N179" s="250"/>
      <c r="O179" s="250"/>
      <c r="P179" s="250"/>
      <c r="Q179" s="250"/>
      <c r="R179" s="250"/>
      <c r="S179" s="250"/>
      <c r="T179" s="251"/>
      <c r="AT179" s="252" t="s">
        <v>127</v>
      </c>
      <c r="AU179" s="252" t="s">
        <v>84</v>
      </c>
      <c r="AV179" s="14" t="s">
        <v>134</v>
      </c>
      <c r="AW179" s="14" t="s">
        <v>38</v>
      </c>
      <c r="AX179" s="14" t="s">
        <v>74</v>
      </c>
      <c r="AY179" s="252" t="s">
        <v>119</v>
      </c>
    </row>
    <row r="180" spans="2:51" s="10" customFormat="1" ht="13.5">
      <c r="B180" s="195"/>
      <c r="C180" s="196"/>
      <c r="D180" s="197" t="s">
        <v>127</v>
      </c>
      <c r="E180" s="198" t="s">
        <v>21</v>
      </c>
      <c r="F180" s="199" t="s">
        <v>329</v>
      </c>
      <c r="G180" s="196"/>
      <c r="H180" s="200">
        <v>-76.509</v>
      </c>
      <c r="I180" s="201"/>
      <c r="J180" s="196"/>
      <c r="K180" s="196"/>
      <c r="L180" s="202"/>
      <c r="M180" s="203"/>
      <c r="N180" s="204"/>
      <c r="O180" s="204"/>
      <c r="P180" s="204"/>
      <c r="Q180" s="204"/>
      <c r="R180" s="204"/>
      <c r="S180" s="204"/>
      <c r="T180" s="205"/>
      <c r="AT180" s="206" t="s">
        <v>127</v>
      </c>
      <c r="AU180" s="206" t="s">
        <v>84</v>
      </c>
      <c r="AV180" s="10" t="s">
        <v>84</v>
      </c>
      <c r="AW180" s="10" t="s">
        <v>38</v>
      </c>
      <c r="AX180" s="10" t="s">
        <v>74</v>
      </c>
      <c r="AY180" s="206" t="s">
        <v>119</v>
      </c>
    </row>
    <row r="181" spans="2:51" s="13" customFormat="1" ht="13.5">
      <c r="B181" s="231"/>
      <c r="C181" s="232"/>
      <c r="D181" s="197" t="s">
        <v>127</v>
      </c>
      <c r="E181" s="233" t="s">
        <v>21</v>
      </c>
      <c r="F181" s="234" t="s">
        <v>219</v>
      </c>
      <c r="G181" s="232"/>
      <c r="H181" s="235">
        <v>51.006</v>
      </c>
      <c r="I181" s="236"/>
      <c r="J181" s="232"/>
      <c r="K181" s="232"/>
      <c r="L181" s="237"/>
      <c r="M181" s="238"/>
      <c r="N181" s="239"/>
      <c r="O181" s="239"/>
      <c r="P181" s="239"/>
      <c r="Q181" s="239"/>
      <c r="R181" s="239"/>
      <c r="S181" s="239"/>
      <c r="T181" s="240"/>
      <c r="AT181" s="241" t="s">
        <v>127</v>
      </c>
      <c r="AU181" s="241" t="s">
        <v>84</v>
      </c>
      <c r="AV181" s="13" t="s">
        <v>118</v>
      </c>
      <c r="AW181" s="13" t="s">
        <v>38</v>
      </c>
      <c r="AX181" s="13" t="s">
        <v>82</v>
      </c>
      <c r="AY181" s="241" t="s">
        <v>119</v>
      </c>
    </row>
    <row r="182" spans="2:65" s="1" customFormat="1" ht="38.25" customHeight="1">
      <c r="B182" s="41"/>
      <c r="C182" s="183" t="s">
        <v>330</v>
      </c>
      <c r="D182" s="183" t="s">
        <v>120</v>
      </c>
      <c r="E182" s="184" t="s">
        <v>331</v>
      </c>
      <c r="F182" s="185" t="s">
        <v>332</v>
      </c>
      <c r="G182" s="186" t="s">
        <v>214</v>
      </c>
      <c r="H182" s="187">
        <v>51.006</v>
      </c>
      <c r="I182" s="188"/>
      <c r="J182" s="189">
        <f>ROUND(I182*H182,2)</f>
        <v>0</v>
      </c>
      <c r="K182" s="185" t="s">
        <v>124</v>
      </c>
      <c r="L182" s="61"/>
      <c r="M182" s="190" t="s">
        <v>21</v>
      </c>
      <c r="N182" s="191" t="s">
        <v>45</v>
      </c>
      <c r="O182" s="42"/>
      <c r="P182" s="192">
        <f>O182*H182</f>
        <v>0</v>
      </c>
      <c r="Q182" s="192">
        <v>0</v>
      </c>
      <c r="R182" s="192">
        <f>Q182*H182</f>
        <v>0</v>
      </c>
      <c r="S182" s="192">
        <v>0</v>
      </c>
      <c r="T182" s="193">
        <f>S182*H182</f>
        <v>0</v>
      </c>
      <c r="AR182" s="24" t="s">
        <v>118</v>
      </c>
      <c r="AT182" s="24" t="s">
        <v>120</v>
      </c>
      <c r="AU182" s="24" t="s">
        <v>84</v>
      </c>
      <c r="AY182" s="24" t="s">
        <v>119</v>
      </c>
      <c r="BE182" s="194">
        <f>IF(N182="základní",J182,0)</f>
        <v>0</v>
      </c>
      <c r="BF182" s="194">
        <f>IF(N182="snížená",J182,0)</f>
        <v>0</v>
      </c>
      <c r="BG182" s="194">
        <f>IF(N182="zákl. přenesená",J182,0)</f>
        <v>0</v>
      </c>
      <c r="BH182" s="194">
        <f>IF(N182="sníž. přenesená",J182,0)</f>
        <v>0</v>
      </c>
      <c r="BI182" s="194">
        <f>IF(N182="nulová",J182,0)</f>
        <v>0</v>
      </c>
      <c r="BJ182" s="24" t="s">
        <v>82</v>
      </c>
      <c r="BK182" s="194">
        <f>ROUND(I182*H182,2)</f>
        <v>0</v>
      </c>
      <c r="BL182" s="24" t="s">
        <v>118</v>
      </c>
      <c r="BM182" s="24" t="s">
        <v>333</v>
      </c>
    </row>
    <row r="183" spans="2:65" s="1" customFormat="1" ht="25.5" customHeight="1">
      <c r="B183" s="41"/>
      <c r="C183" s="183" t="s">
        <v>334</v>
      </c>
      <c r="D183" s="183" t="s">
        <v>120</v>
      </c>
      <c r="E183" s="184" t="s">
        <v>335</v>
      </c>
      <c r="F183" s="185" t="s">
        <v>336</v>
      </c>
      <c r="G183" s="186" t="s">
        <v>214</v>
      </c>
      <c r="H183" s="187">
        <v>38.254</v>
      </c>
      <c r="I183" s="188"/>
      <c r="J183" s="189">
        <f>ROUND(I183*H183,2)</f>
        <v>0</v>
      </c>
      <c r="K183" s="185" t="s">
        <v>124</v>
      </c>
      <c r="L183" s="61"/>
      <c r="M183" s="190" t="s">
        <v>21</v>
      </c>
      <c r="N183" s="191" t="s">
        <v>45</v>
      </c>
      <c r="O183" s="42"/>
      <c r="P183" s="192">
        <f>O183*H183</f>
        <v>0</v>
      </c>
      <c r="Q183" s="192">
        <v>0</v>
      </c>
      <c r="R183" s="192">
        <f>Q183*H183</f>
        <v>0</v>
      </c>
      <c r="S183" s="192">
        <v>0</v>
      </c>
      <c r="T183" s="193">
        <f>S183*H183</f>
        <v>0</v>
      </c>
      <c r="AR183" s="24" t="s">
        <v>118</v>
      </c>
      <c r="AT183" s="24" t="s">
        <v>120</v>
      </c>
      <c r="AU183" s="24" t="s">
        <v>84</v>
      </c>
      <c r="AY183" s="24" t="s">
        <v>119</v>
      </c>
      <c r="BE183" s="194">
        <f>IF(N183="základní",J183,0)</f>
        <v>0</v>
      </c>
      <c r="BF183" s="194">
        <f>IF(N183="snížená",J183,0)</f>
        <v>0</v>
      </c>
      <c r="BG183" s="194">
        <f>IF(N183="zákl. přenesená",J183,0)</f>
        <v>0</v>
      </c>
      <c r="BH183" s="194">
        <f>IF(N183="sníž. přenesená",J183,0)</f>
        <v>0</v>
      </c>
      <c r="BI183" s="194">
        <f>IF(N183="nulová",J183,0)</f>
        <v>0</v>
      </c>
      <c r="BJ183" s="24" t="s">
        <v>82</v>
      </c>
      <c r="BK183" s="194">
        <f>ROUND(I183*H183,2)</f>
        <v>0</v>
      </c>
      <c r="BL183" s="24" t="s">
        <v>118</v>
      </c>
      <c r="BM183" s="24" t="s">
        <v>337</v>
      </c>
    </row>
    <row r="184" spans="2:47" s="1" customFormat="1" ht="94.5">
      <c r="B184" s="41"/>
      <c r="C184" s="63"/>
      <c r="D184" s="197" t="s">
        <v>209</v>
      </c>
      <c r="E184" s="63"/>
      <c r="F184" s="229" t="s">
        <v>338</v>
      </c>
      <c r="G184" s="63"/>
      <c r="H184" s="63"/>
      <c r="I184" s="156"/>
      <c r="J184" s="63"/>
      <c r="K184" s="63"/>
      <c r="L184" s="61"/>
      <c r="M184" s="230"/>
      <c r="N184" s="42"/>
      <c r="O184" s="42"/>
      <c r="P184" s="42"/>
      <c r="Q184" s="42"/>
      <c r="R184" s="42"/>
      <c r="S184" s="42"/>
      <c r="T184" s="78"/>
      <c r="AT184" s="24" t="s">
        <v>209</v>
      </c>
      <c r="AU184" s="24" t="s">
        <v>84</v>
      </c>
    </row>
    <row r="185" spans="2:51" s="10" customFormat="1" ht="13.5">
      <c r="B185" s="195"/>
      <c r="C185" s="196"/>
      <c r="D185" s="197" t="s">
        <v>127</v>
      </c>
      <c r="E185" s="198" t="s">
        <v>21</v>
      </c>
      <c r="F185" s="199" t="s">
        <v>327</v>
      </c>
      <c r="G185" s="196"/>
      <c r="H185" s="200">
        <v>60.98</v>
      </c>
      <c r="I185" s="201"/>
      <c r="J185" s="196"/>
      <c r="K185" s="196"/>
      <c r="L185" s="202"/>
      <c r="M185" s="203"/>
      <c r="N185" s="204"/>
      <c r="O185" s="204"/>
      <c r="P185" s="204"/>
      <c r="Q185" s="204"/>
      <c r="R185" s="204"/>
      <c r="S185" s="204"/>
      <c r="T185" s="205"/>
      <c r="AT185" s="206" t="s">
        <v>127</v>
      </c>
      <c r="AU185" s="206" t="s">
        <v>84</v>
      </c>
      <c r="AV185" s="10" t="s">
        <v>84</v>
      </c>
      <c r="AW185" s="10" t="s">
        <v>38</v>
      </c>
      <c r="AX185" s="10" t="s">
        <v>74</v>
      </c>
      <c r="AY185" s="206" t="s">
        <v>119</v>
      </c>
    </row>
    <row r="186" spans="2:51" s="10" customFormat="1" ht="13.5">
      <c r="B186" s="195"/>
      <c r="C186" s="196"/>
      <c r="D186" s="197" t="s">
        <v>127</v>
      </c>
      <c r="E186" s="198" t="s">
        <v>21</v>
      </c>
      <c r="F186" s="199" t="s">
        <v>328</v>
      </c>
      <c r="G186" s="196"/>
      <c r="H186" s="200">
        <v>66.535</v>
      </c>
      <c r="I186" s="201"/>
      <c r="J186" s="196"/>
      <c r="K186" s="196"/>
      <c r="L186" s="202"/>
      <c r="M186" s="203"/>
      <c r="N186" s="204"/>
      <c r="O186" s="204"/>
      <c r="P186" s="204"/>
      <c r="Q186" s="204"/>
      <c r="R186" s="204"/>
      <c r="S186" s="204"/>
      <c r="T186" s="205"/>
      <c r="AT186" s="206" t="s">
        <v>127</v>
      </c>
      <c r="AU186" s="206" t="s">
        <v>84</v>
      </c>
      <c r="AV186" s="10" t="s">
        <v>84</v>
      </c>
      <c r="AW186" s="10" t="s">
        <v>38</v>
      </c>
      <c r="AX186" s="10" t="s">
        <v>74</v>
      </c>
      <c r="AY186" s="206" t="s">
        <v>119</v>
      </c>
    </row>
    <row r="187" spans="2:51" s="14" customFormat="1" ht="13.5">
      <c r="B187" s="242"/>
      <c r="C187" s="243"/>
      <c r="D187" s="197" t="s">
        <v>127</v>
      </c>
      <c r="E187" s="244" t="s">
        <v>21</v>
      </c>
      <c r="F187" s="245" t="s">
        <v>286</v>
      </c>
      <c r="G187" s="243"/>
      <c r="H187" s="246">
        <v>127.515</v>
      </c>
      <c r="I187" s="247"/>
      <c r="J187" s="243"/>
      <c r="K187" s="243"/>
      <c r="L187" s="248"/>
      <c r="M187" s="249"/>
      <c r="N187" s="250"/>
      <c r="O187" s="250"/>
      <c r="P187" s="250"/>
      <c r="Q187" s="250"/>
      <c r="R187" s="250"/>
      <c r="S187" s="250"/>
      <c r="T187" s="251"/>
      <c r="AT187" s="252" t="s">
        <v>127</v>
      </c>
      <c r="AU187" s="252" t="s">
        <v>84</v>
      </c>
      <c r="AV187" s="14" t="s">
        <v>134</v>
      </c>
      <c r="AW187" s="14" t="s">
        <v>38</v>
      </c>
      <c r="AX187" s="14" t="s">
        <v>74</v>
      </c>
      <c r="AY187" s="252" t="s">
        <v>119</v>
      </c>
    </row>
    <row r="188" spans="2:51" s="10" customFormat="1" ht="13.5">
      <c r="B188" s="195"/>
      <c r="C188" s="196"/>
      <c r="D188" s="197" t="s">
        <v>127</v>
      </c>
      <c r="E188" s="198" t="s">
        <v>21</v>
      </c>
      <c r="F188" s="199" t="s">
        <v>339</v>
      </c>
      <c r="G188" s="196"/>
      <c r="H188" s="200">
        <v>-89.261</v>
      </c>
      <c r="I188" s="201"/>
      <c r="J188" s="196"/>
      <c r="K188" s="196"/>
      <c r="L188" s="202"/>
      <c r="M188" s="203"/>
      <c r="N188" s="204"/>
      <c r="O188" s="204"/>
      <c r="P188" s="204"/>
      <c r="Q188" s="204"/>
      <c r="R188" s="204"/>
      <c r="S188" s="204"/>
      <c r="T188" s="205"/>
      <c r="AT188" s="206" t="s">
        <v>127</v>
      </c>
      <c r="AU188" s="206" t="s">
        <v>84</v>
      </c>
      <c r="AV188" s="10" t="s">
        <v>84</v>
      </c>
      <c r="AW188" s="10" t="s">
        <v>38</v>
      </c>
      <c r="AX188" s="10" t="s">
        <v>74</v>
      </c>
      <c r="AY188" s="206" t="s">
        <v>119</v>
      </c>
    </row>
    <row r="189" spans="2:51" s="13" customFormat="1" ht="13.5">
      <c r="B189" s="231"/>
      <c r="C189" s="232"/>
      <c r="D189" s="197" t="s">
        <v>127</v>
      </c>
      <c r="E189" s="233" t="s">
        <v>21</v>
      </c>
      <c r="F189" s="234" t="s">
        <v>219</v>
      </c>
      <c r="G189" s="232"/>
      <c r="H189" s="235">
        <v>38.254</v>
      </c>
      <c r="I189" s="236"/>
      <c r="J189" s="232"/>
      <c r="K189" s="232"/>
      <c r="L189" s="237"/>
      <c r="M189" s="238"/>
      <c r="N189" s="239"/>
      <c r="O189" s="239"/>
      <c r="P189" s="239"/>
      <c r="Q189" s="239"/>
      <c r="R189" s="239"/>
      <c r="S189" s="239"/>
      <c r="T189" s="240"/>
      <c r="AT189" s="241" t="s">
        <v>127</v>
      </c>
      <c r="AU189" s="241" t="s">
        <v>84</v>
      </c>
      <c r="AV189" s="13" t="s">
        <v>118</v>
      </c>
      <c r="AW189" s="13" t="s">
        <v>38</v>
      </c>
      <c r="AX189" s="13" t="s">
        <v>82</v>
      </c>
      <c r="AY189" s="241" t="s">
        <v>119</v>
      </c>
    </row>
    <row r="190" spans="2:65" s="1" customFormat="1" ht="38.25" customHeight="1">
      <c r="B190" s="41"/>
      <c r="C190" s="183" t="s">
        <v>340</v>
      </c>
      <c r="D190" s="183" t="s">
        <v>120</v>
      </c>
      <c r="E190" s="184" t="s">
        <v>341</v>
      </c>
      <c r="F190" s="185" t="s">
        <v>342</v>
      </c>
      <c r="G190" s="186" t="s">
        <v>214</v>
      </c>
      <c r="H190" s="187">
        <v>38.254</v>
      </c>
      <c r="I190" s="188"/>
      <c r="J190" s="189">
        <f>ROUND(I190*H190,2)</f>
        <v>0</v>
      </c>
      <c r="K190" s="185" t="s">
        <v>124</v>
      </c>
      <c r="L190" s="61"/>
      <c r="M190" s="190" t="s">
        <v>21</v>
      </c>
      <c r="N190" s="191" t="s">
        <v>45</v>
      </c>
      <c r="O190" s="42"/>
      <c r="P190" s="192">
        <f>O190*H190</f>
        <v>0</v>
      </c>
      <c r="Q190" s="192">
        <v>0</v>
      </c>
      <c r="R190" s="192">
        <f>Q190*H190</f>
        <v>0</v>
      </c>
      <c r="S190" s="192">
        <v>0</v>
      </c>
      <c r="T190" s="193">
        <f>S190*H190</f>
        <v>0</v>
      </c>
      <c r="AR190" s="24" t="s">
        <v>118</v>
      </c>
      <c r="AT190" s="24" t="s">
        <v>120</v>
      </c>
      <c r="AU190" s="24" t="s">
        <v>84</v>
      </c>
      <c r="AY190" s="24" t="s">
        <v>119</v>
      </c>
      <c r="BE190" s="194">
        <f>IF(N190="základní",J190,0)</f>
        <v>0</v>
      </c>
      <c r="BF190" s="194">
        <f>IF(N190="snížená",J190,0)</f>
        <v>0</v>
      </c>
      <c r="BG190" s="194">
        <f>IF(N190="zákl. přenesená",J190,0)</f>
        <v>0</v>
      </c>
      <c r="BH190" s="194">
        <f>IF(N190="sníž. přenesená",J190,0)</f>
        <v>0</v>
      </c>
      <c r="BI190" s="194">
        <f>IF(N190="nulová",J190,0)</f>
        <v>0</v>
      </c>
      <c r="BJ190" s="24" t="s">
        <v>82</v>
      </c>
      <c r="BK190" s="194">
        <f>ROUND(I190*H190,2)</f>
        <v>0</v>
      </c>
      <c r="BL190" s="24" t="s">
        <v>118</v>
      </c>
      <c r="BM190" s="24" t="s">
        <v>343</v>
      </c>
    </row>
    <row r="191" spans="2:47" s="1" customFormat="1" ht="94.5">
      <c r="B191" s="41"/>
      <c r="C191" s="63"/>
      <c r="D191" s="197" t="s">
        <v>209</v>
      </c>
      <c r="E191" s="63"/>
      <c r="F191" s="229" t="s">
        <v>338</v>
      </c>
      <c r="G191" s="63"/>
      <c r="H191" s="63"/>
      <c r="I191" s="156"/>
      <c r="J191" s="63"/>
      <c r="K191" s="63"/>
      <c r="L191" s="61"/>
      <c r="M191" s="230"/>
      <c r="N191" s="42"/>
      <c r="O191" s="42"/>
      <c r="P191" s="42"/>
      <c r="Q191" s="42"/>
      <c r="R191" s="42"/>
      <c r="S191" s="42"/>
      <c r="T191" s="78"/>
      <c r="AT191" s="24" t="s">
        <v>209</v>
      </c>
      <c r="AU191" s="24" t="s">
        <v>84</v>
      </c>
    </row>
    <row r="192" spans="2:65" s="1" customFormat="1" ht="25.5" customHeight="1">
      <c r="B192" s="41"/>
      <c r="C192" s="183" t="s">
        <v>344</v>
      </c>
      <c r="D192" s="183" t="s">
        <v>120</v>
      </c>
      <c r="E192" s="184" t="s">
        <v>345</v>
      </c>
      <c r="F192" s="185" t="s">
        <v>346</v>
      </c>
      <c r="G192" s="186" t="s">
        <v>214</v>
      </c>
      <c r="H192" s="187">
        <v>22.513</v>
      </c>
      <c r="I192" s="188"/>
      <c r="J192" s="189">
        <f>ROUND(I192*H192,2)</f>
        <v>0</v>
      </c>
      <c r="K192" s="185" t="s">
        <v>124</v>
      </c>
      <c r="L192" s="61"/>
      <c r="M192" s="190" t="s">
        <v>21</v>
      </c>
      <c r="N192" s="191" t="s">
        <v>45</v>
      </c>
      <c r="O192" s="42"/>
      <c r="P192" s="192">
        <f>O192*H192</f>
        <v>0</v>
      </c>
      <c r="Q192" s="192">
        <v>0</v>
      </c>
      <c r="R192" s="192">
        <f>Q192*H192</f>
        <v>0</v>
      </c>
      <c r="S192" s="192">
        <v>0</v>
      </c>
      <c r="T192" s="193">
        <f>S192*H192</f>
        <v>0</v>
      </c>
      <c r="AR192" s="24" t="s">
        <v>118</v>
      </c>
      <c r="AT192" s="24" t="s">
        <v>120</v>
      </c>
      <c r="AU192" s="24" t="s">
        <v>84</v>
      </c>
      <c r="AY192" s="24" t="s">
        <v>119</v>
      </c>
      <c r="BE192" s="194">
        <f>IF(N192="základní",J192,0)</f>
        <v>0</v>
      </c>
      <c r="BF192" s="194">
        <f>IF(N192="snížená",J192,0)</f>
        <v>0</v>
      </c>
      <c r="BG192" s="194">
        <f>IF(N192="zákl. přenesená",J192,0)</f>
        <v>0</v>
      </c>
      <c r="BH192" s="194">
        <f>IF(N192="sníž. přenesená",J192,0)</f>
        <v>0</v>
      </c>
      <c r="BI192" s="194">
        <f>IF(N192="nulová",J192,0)</f>
        <v>0</v>
      </c>
      <c r="BJ192" s="24" t="s">
        <v>82</v>
      </c>
      <c r="BK192" s="194">
        <f>ROUND(I192*H192,2)</f>
        <v>0</v>
      </c>
      <c r="BL192" s="24" t="s">
        <v>118</v>
      </c>
      <c r="BM192" s="24" t="s">
        <v>347</v>
      </c>
    </row>
    <row r="193" spans="2:47" s="1" customFormat="1" ht="175.5">
      <c r="B193" s="41"/>
      <c r="C193" s="63"/>
      <c r="D193" s="197" t="s">
        <v>209</v>
      </c>
      <c r="E193" s="63"/>
      <c r="F193" s="229" t="s">
        <v>348</v>
      </c>
      <c r="G193" s="63"/>
      <c r="H193" s="63"/>
      <c r="I193" s="156"/>
      <c r="J193" s="63"/>
      <c r="K193" s="63"/>
      <c r="L193" s="61"/>
      <c r="M193" s="230"/>
      <c r="N193" s="42"/>
      <c r="O193" s="42"/>
      <c r="P193" s="42"/>
      <c r="Q193" s="42"/>
      <c r="R193" s="42"/>
      <c r="S193" s="42"/>
      <c r="T193" s="78"/>
      <c r="AT193" s="24" t="s">
        <v>209</v>
      </c>
      <c r="AU193" s="24" t="s">
        <v>84</v>
      </c>
    </row>
    <row r="194" spans="2:51" s="11" customFormat="1" ht="13.5">
      <c r="B194" s="207"/>
      <c r="C194" s="208"/>
      <c r="D194" s="197" t="s">
        <v>127</v>
      </c>
      <c r="E194" s="209" t="s">
        <v>21</v>
      </c>
      <c r="F194" s="210" t="s">
        <v>349</v>
      </c>
      <c r="G194" s="208"/>
      <c r="H194" s="209" t="s">
        <v>21</v>
      </c>
      <c r="I194" s="211"/>
      <c r="J194" s="208"/>
      <c r="K194" s="208"/>
      <c r="L194" s="212"/>
      <c r="M194" s="213"/>
      <c r="N194" s="214"/>
      <c r="O194" s="214"/>
      <c r="P194" s="214"/>
      <c r="Q194" s="214"/>
      <c r="R194" s="214"/>
      <c r="S194" s="214"/>
      <c r="T194" s="215"/>
      <c r="AT194" s="216" t="s">
        <v>127</v>
      </c>
      <c r="AU194" s="216" t="s">
        <v>84</v>
      </c>
      <c r="AV194" s="11" t="s">
        <v>82</v>
      </c>
      <c r="AW194" s="11" t="s">
        <v>38</v>
      </c>
      <c r="AX194" s="11" t="s">
        <v>74</v>
      </c>
      <c r="AY194" s="216" t="s">
        <v>119</v>
      </c>
    </row>
    <row r="195" spans="2:51" s="10" customFormat="1" ht="13.5">
      <c r="B195" s="195"/>
      <c r="C195" s="196"/>
      <c r="D195" s="197" t="s">
        <v>127</v>
      </c>
      <c r="E195" s="198" t="s">
        <v>21</v>
      </c>
      <c r="F195" s="199" t="s">
        <v>350</v>
      </c>
      <c r="G195" s="196"/>
      <c r="H195" s="200">
        <v>18</v>
      </c>
      <c r="I195" s="201"/>
      <c r="J195" s="196"/>
      <c r="K195" s="196"/>
      <c r="L195" s="202"/>
      <c r="M195" s="203"/>
      <c r="N195" s="204"/>
      <c r="O195" s="204"/>
      <c r="P195" s="204"/>
      <c r="Q195" s="204"/>
      <c r="R195" s="204"/>
      <c r="S195" s="204"/>
      <c r="T195" s="205"/>
      <c r="AT195" s="206" t="s">
        <v>127</v>
      </c>
      <c r="AU195" s="206" t="s">
        <v>84</v>
      </c>
      <c r="AV195" s="10" t="s">
        <v>84</v>
      </c>
      <c r="AW195" s="10" t="s">
        <v>38</v>
      </c>
      <c r="AX195" s="10" t="s">
        <v>74</v>
      </c>
      <c r="AY195" s="206" t="s">
        <v>119</v>
      </c>
    </row>
    <row r="196" spans="2:51" s="10" customFormat="1" ht="27">
      <c r="B196" s="195"/>
      <c r="C196" s="196"/>
      <c r="D196" s="197" t="s">
        <v>127</v>
      </c>
      <c r="E196" s="198" t="s">
        <v>21</v>
      </c>
      <c r="F196" s="199" t="s">
        <v>351</v>
      </c>
      <c r="G196" s="196"/>
      <c r="H196" s="200">
        <v>27.027</v>
      </c>
      <c r="I196" s="201"/>
      <c r="J196" s="196"/>
      <c r="K196" s="196"/>
      <c r="L196" s="202"/>
      <c r="M196" s="203"/>
      <c r="N196" s="204"/>
      <c r="O196" s="204"/>
      <c r="P196" s="204"/>
      <c r="Q196" s="204"/>
      <c r="R196" s="204"/>
      <c r="S196" s="204"/>
      <c r="T196" s="205"/>
      <c r="AT196" s="206" t="s">
        <v>127</v>
      </c>
      <c r="AU196" s="206" t="s">
        <v>84</v>
      </c>
      <c r="AV196" s="10" t="s">
        <v>84</v>
      </c>
      <c r="AW196" s="10" t="s">
        <v>38</v>
      </c>
      <c r="AX196" s="10" t="s">
        <v>74</v>
      </c>
      <c r="AY196" s="206" t="s">
        <v>119</v>
      </c>
    </row>
    <row r="197" spans="2:51" s="14" customFormat="1" ht="13.5">
      <c r="B197" s="242"/>
      <c r="C197" s="243"/>
      <c r="D197" s="197" t="s">
        <v>127</v>
      </c>
      <c r="E197" s="244" t="s">
        <v>21</v>
      </c>
      <c r="F197" s="245" t="s">
        <v>286</v>
      </c>
      <c r="G197" s="243"/>
      <c r="H197" s="246">
        <v>45.027</v>
      </c>
      <c r="I197" s="247"/>
      <c r="J197" s="243"/>
      <c r="K197" s="243"/>
      <c r="L197" s="248"/>
      <c r="M197" s="249"/>
      <c r="N197" s="250"/>
      <c r="O197" s="250"/>
      <c r="P197" s="250"/>
      <c r="Q197" s="250"/>
      <c r="R197" s="250"/>
      <c r="S197" s="250"/>
      <c r="T197" s="251"/>
      <c r="AT197" s="252" t="s">
        <v>127</v>
      </c>
      <c r="AU197" s="252" t="s">
        <v>84</v>
      </c>
      <c r="AV197" s="14" t="s">
        <v>134</v>
      </c>
      <c r="AW197" s="14" t="s">
        <v>38</v>
      </c>
      <c r="AX197" s="14" t="s">
        <v>74</v>
      </c>
      <c r="AY197" s="252" t="s">
        <v>119</v>
      </c>
    </row>
    <row r="198" spans="2:51" s="10" customFormat="1" ht="13.5">
      <c r="B198" s="195"/>
      <c r="C198" s="196"/>
      <c r="D198" s="197" t="s">
        <v>127</v>
      </c>
      <c r="E198" s="198" t="s">
        <v>21</v>
      </c>
      <c r="F198" s="199" t="s">
        <v>352</v>
      </c>
      <c r="G198" s="196"/>
      <c r="H198" s="200">
        <v>-22.514</v>
      </c>
      <c r="I198" s="201"/>
      <c r="J198" s="196"/>
      <c r="K198" s="196"/>
      <c r="L198" s="202"/>
      <c r="M198" s="203"/>
      <c r="N198" s="204"/>
      <c r="O198" s="204"/>
      <c r="P198" s="204"/>
      <c r="Q198" s="204"/>
      <c r="R198" s="204"/>
      <c r="S198" s="204"/>
      <c r="T198" s="205"/>
      <c r="AT198" s="206" t="s">
        <v>127</v>
      </c>
      <c r="AU198" s="206" t="s">
        <v>84</v>
      </c>
      <c r="AV198" s="10" t="s">
        <v>84</v>
      </c>
      <c r="AW198" s="10" t="s">
        <v>38</v>
      </c>
      <c r="AX198" s="10" t="s">
        <v>74</v>
      </c>
      <c r="AY198" s="206" t="s">
        <v>119</v>
      </c>
    </row>
    <row r="199" spans="2:51" s="13" customFormat="1" ht="13.5">
      <c r="B199" s="231"/>
      <c r="C199" s="232"/>
      <c r="D199" s="197" t="s">
        <v>127</v>
      </c>
      <c r="E199" s="233" t="s">
        <v>21</v>
      </c>
      <c r="F199" s="234" t="s">
        <v>219</v>
      </c>
      <c r="G199" s="232"/>
      <c r="H199" s="235">
        <v>22.513</v>
      </c>
      <c r="I199" s="236"/>
      <c r="J199" s="232"/>
      <c r="K199" s="232"/>
      <c r="L199" s="237"/>
      <c r="M199" s="238"/>
      <c r="N199" s="239"/>
      <c r="O199" s="239"/>
      <c r="P199" s="239"/>
      <c r="Q199" s="239"/>
      <c r="R199" s="239"/>
      <c r="S199" s="239"/>
      <c r="T199" s="240"/>
      <c r="AT199" s="241" t="s">
        <v>127</v>
      </c>
      <c r="AU199" s="241" t="s">
        <v>84</v>
      </c>
      <c r="AV199" s="13" t="s">
        <v>118</v>
      </c>
      <c r="AW199" s="13" t="s">
        <v>38</v>
      </c>
      <c r="AX199" s="13" t="s">
        <v>82</v>
      </c>
      <c r="AY199" s="241" t="s">
        <v>119</v>
      </c>
    </row>
    <row r="200" spans="2:65" s="1" customFormat="1" ht="38.25" customHeight="1">
      <c r="B200" s="41"/>
      <c r="C200" s="183" t="s">
        <v>353</v>
      </c>
      <c r="D200" s="183" t="s">
        <v>120</v>
      </c>
      <c r="E200" s="184" t="s">
        <v>354</v>
      </c>
      <c r="F200" s="185" t="s">
        <v>355</v>
      </c>
      <c r="G200" s="186" t="s">
        <v>214</v>
      </c>
      <c r="H200" s="187">
        <v>22.513</v>
      </c>
      <c r="I200" s="188"/>
      <c r="J200" s="189">
        <f>ROUND(I200*H200,2)</f>
        <v>0</v>
      </c>
      <c r="K200" s="185" t="s">
        <v>124</v>
      </c>
      <c r="L200" s="61"/>
      <c r="M200" s="190" t="s">
        <v>21</v>
      </c>
      <c r="N200" s="191" t="s">
        <v>45</v>
      </c>
      <c r="O200" s="42"/>
      <c r="P200" s="192">
        <f>O200*H200</f>
        <v>0</v>
      </c>
      <c r="Q200" s="192">
        <v>0</v>
      </c>
      <c r="R200" s="192">
        <f>Q200*H200</f>
        <v>0</v>
      </c>
      <c r="S200" s="192">
        <v>0</v>
      </c>
      <c r="T200" s="193">
        <f>S200*H200</f>
        <v>0</v>
      </c>
      <c r="AR200" s="24" t="s">
        <v>118</v>
      </c>
      <c r="AT200" s="24" t="s">
        <v>120</v>
      </c>
      <c r="AU200" s="24" t="s">
        <v>84</v>
      </c>
      <c r="AY200" s="24" t="s">
        <v>119</v>
      </c>
      <c r="BE200" s="194">
        <f>IF(N200="základní",J200,0)</f>
        <v>0</v>
      </c>
      <c r="BF200" s="194">
        <f>IF(N200="snížená",J200,0)</f>
        <v>0</v>
      </c>
      <c r="BG200" s="194">
        <f>IF(N200="zákl. přenesená",J200,0)</f>
        <v>0</v>
      </c>
      <c r="BH200" s="194">
        <f>IF(N200="sníž. přenesená",J200,0)</f>
        <v>0</v>
      </c>
      <c r="BI200" s="194">
        <f>IF(N200="nulová",J200,0)</f>
        <v>0</v>
      </c>
      <c r="BJ200" s="24" t="s">
        <v>82</v>
      </c>
      <c r="BK200" s="194">
        <f>ROUND(I200*H200,2)</f>
        <v>0</v>
      </c>
      <c r="BL200" s="24" t="s">
        <v>118</v>
      </c>
      <c r="BM200" s="24" t="s">
        <v>356</v>
      </c>
    </row>
    <row r="201" spans="2:47" s="1" customFormat="1" ht="175.5">
      <c r="B201" s="41"/>
      <c r="C201" s="63"/>
      <c r="D201" s="197" t="s">
        <v>209</v>
      </c>
      <c r="E201" s="63"/>
      <c r="F201" s="229" t="s">
        <v>348</v>
      </c>
      <c r="G201" s="63"/>
      <c r="H201" s="63"/>
      <c r="I201" s="156"/>
      <c r="J201" s="63"/>
      <c r="K201" s="63"/>
      <c r="L201" s="61"/>
      <c r="M201" s="230"/>
      <c r="N201" s="42"/>
      <c r="O201" s="42"/>
      <c r="P201" s="42"/>
      <c r="Q201" s="42"/>
      <c r="R201" s="42"/>
      <c r="S201" s="42"/>
      <c r="T201" s="78"/>
      <c r="AT201" s="24" t="s">
        <v>209</v>
      </c>
      <c r="AU201" s="24" t="s">
        <v>84</v>
      </c>
    </row>
    <row r="202" spans="2:65" s="1" customFormat="1" ht="38.25" customHeight="1">
      <c r="B202" s="41"/>
      <c r="C202" s="183" t="s">
        <v>357</v>
      </c>
      <c r="D202" s="183" t="s">
        <v>120</v>
      </c>
      <c r="E202" s="184" t="s">
        <v>358</v>
      </c>
      <c r="F202" s="185" t="s">
        <v>359</v>
      </c>
      <c r="G202" s="186" t="s">
        <v>214</v>
      </c>
      <c r="H202" s="187">
        <v>38.254</v>
      </c>
      <c r="I202" s="188"/>
      <c r="J202" s="189">
        <f>ROUND(I202*H202,2)</f>
        <v>0</v>
      </c>
      <c r="K202" s="185" t="s">
        <v>124</v>
      </c>
      <c r="L202" s="61"/>
      <c r="M202" s="190" t="s">
        <v>21</v>
      </c>
      <c r="N202" s="191" t="s">
        <v>45</v>
      </c>
      <c r="O202" s="42"/>
      <c r="P202" s="192">
        <f>O202*H202</f>
        <v>0</v>
      </c>
      <c r="Q202" s="192">
        <v>0</v>
      </c>
      <c r="R202" s="192">
        <f>Q202*H202</f>
        <v>0</v>
      </c>
      <c r="S202" s="192">
        <v>0</v>
      </c>
      <c r="T202" s="193">
        <f>S202*H202</f>
        <v>0</v>
      </c>
      <c r="AR202" s="24" t="s">
        <v>118</v>
      </c>
      <c r="AT202" s="24" t="s">
        <v>120</v>
      </c>
      <c r="AU202" s="24" t="s">
        <v>84</v>
      </c>
      <c r="AY202" s="24" t="s">
        <v>119</v>
      </c>
      <c r="BE202" s="194">
        <f>IF(N202="základní",J202,0)</f>
        <v>0</v>
      </c>
      <c r="BF202" s="194">
        <f>IF(N202="snížená",J202,0)</f>
        <v>0</v>
      </c>
      <c r="BG202" s="194">
        <f>IF(N202="zákl. přenesená",J202,0)</f>
        <v>0</v>
      </c>
      <c r="BH202" s="194">
        <f>IF(N202="sníž. přenesená",J202,0)</f>
        <v>0</v>
      </c>
      <c r="BI202" s="194">
        <f>IF(N202="nulová",J202,0)</f>
        <v>0</v>
      </c>
      <c r="BJ202" s="24" t="s">
        <v>82</v>
      </c>
      <c r="BK202" s="194">
        <f>ROUND(I202*H202,2)</f>
        <v>0</v>
      </c>
      <c r="BL202" s="24" t="s">
        <v>118</v>
      </c>
      <c r="BM202" s="24" t="s">
        <v>360</v>
      </c>
    </row>
    <row r="203" spans="2:47" s="1" customFormat="1" ht="94.5">
      <c r="B203" s="41"/>
      <c r="C203" s="63"/>
      <c r="D203" s="197" t="s">
        <v>209</v>
      </c>
      <c r="E203" s="63"/>
      <c r="F203" s="229" t="s">
        <v>338</v>
      </c>
      <c r="G203" s="63"/>
      <c r="H203" s="63"/>
      <c r="I203" s="156"/>
      <c r="J203" s="63"/>
      <c r="K203" s="63"/>
      <c r="L203" s="61"/>
      <c r="M203" s="230"/>
      <c r="N203" s="42"/>
      <c r="O203" s="42"/>
      <c r="P203" s="42"/>
      <c r="Q203" s="42"/>
      <c r="R203" s="42"/>
      <c r="S203" s="42"/>
      <c r="T203" s="78"/>
      <c r="AT203" s="24" t="s">
        <v>209</v>
      </c>
      <c r="AU203" s="24" t="s">
        <v>84</v>
      </c>
    </row>
    <row r="204" spans="2:51" s="10" customFormat="1" ht="13.5">
      <c r="B204" s="195"/>
      <c r="C204" s="196"/>
      <c r="D204" s="197" t="s">
        <v>127</v>
      </c>
      <c r="E204" s="198" t="s">
        <v>21</v>
      </c>
      <c r="F204" s="199" t="s">
        <v>327</v>
      </c>
      <c r="G204" s="196"/>
      <c r="H204" s="200">
        <v>60.98</v>
      </c>
      <c r="I204" s="201"/>
      <c r="J204" s="196"/>
      <c r="K204" s="196"/>
      <c r="L204" s="202"/>
      <c r="M204" s="203"/>
      <c r="N204" s="204"/>
      <c r="O204" s="204"/>
      <c r="P204" s="204"/>
      <c r="Q204" s="204"/>
      <c r="R204" s="204"/>
      <c r="S204" s="204"/>
      <c r="T204" s="205"/>
      <c r="AT204" s="206" t="s">
        <v>127</v>
      </c>
      <c r="AU204" s="206" t="s">
        <v>84</v>
      </c>
      <c r="AV204" s="10" t="s">
        <v>84</v>
      </c>
      <c r="AW204" s="10" t="s">
        <v>38</v>
      </c>
      <c r="AX204" s="10" t="s">
        <v>74</v>
      </c>
      <c r="AY204" s="206" t="s">
        <v>119</v>
      </c>
    </row>
    <row r="205" spans="2:51" s="10" customFormat="1" ht="13.5">
      <c r="B205" s="195"/>
      <c r="C205" s="196"/>
      <c r="D205" s="197" t="s">
        <v>127</v>
      </c>
      <c r="E205" s="198" t="s">
        <v>21</v>
      </c>
      <c r="F205" s="199" t="s">
        <v>328</v>
      </c>
      <c r="G205" s="196"/>
      <c r="H205" s="200">
        <v>66.535</v>
      </c>
      <c r="I205" s="201"/>
      <c r="J205" s="196"/>
      <c r="K205" s="196"/>
      <c r="L205" s="202"/>
      <c r="M205" s="203"/>
      <c r="N205" s="204"/>
      <c r="O205" s="204"/>
      <c r="P205" s="204"/>
      <c r="Q205" s="204"/>
      <c r="R205" s="204"/>
      <c r="S205" s="204"/>
      <c r="T205" s="205"/>
      <c r="AT205" s="206" t="s">
        <v>127</v>
      </c>
      <c r="AU205" s="206" t="s">
        <v>84</v>
      </c>
      <c r="AV205" s="10" t="s">
        <v>84</v>
      </c>
      <c r="AW205" s="10" t="s">
        <v>38</v>
      </c>
      <c r="AX205" s="10" t="s">
        <v>74</v>
      </c>
      <c r="AY205" s="206" t="s">
        <v>119</v>
      </c>
    </row>
    <row r="206" spans="2:51" s="10" customFormat="1" ht="13.5">
      <c r="B206" s="195"/>
      <c r="C206" s="196"/>
      <c r="D206" s="197" t="s">
        <v>127</v>
      </c>
      <c r="E206" s="198" t="s">
        <v>21</v>
      </c>
      <c r="F206" s="199" t="s">
        <v>361</v>
      </c>
      <c r="G206" s="196"/>
      <c r="H206" s="200">
        <v>-89.261</v>
      </c>
      <c r="I206" s="201"/>
      <c r="J206" s="196"/>
      <c r="K206" s="196"/>
      <c r="L206" s="202"/>
      <c r="M206" s="203"/>
      <c r="N206" s="204"/>
      <c r="O206" s="204"/>
      <c r="P206" s="204"/>
      <c r="Q206" s="204"/>
      <c r="R206" s="204"/>
      <c r="S206" s="204"/>
      <c r="T206" s="205"/>
      <c r="AT206" s="206" t="s">
        <v>127</v>
      </c>
      <c r="AU206" s="206" t="s">
        <v>84</v>
      </c>
      <c r="AV206" s="10" t="s">
        <v>84</v>
      </c>
      <c r="AW206" s="10" t="s">
        <v>38</v>
      </c>
      <c r="AX206" s="10" t="s">
        <v>74</v>
      </c>
      <c r="AY206" s="206" t="s">
        <v>119</v>
      </c>
    </row>
    <row r="207" spans="2:51" s="13" customFormat="1" ht="13.5">
      <c r="B207" s="231"/>
      <c r="C207" s="232"/>
      <c r="D207" s="197" t="s">
        <v>127</v>
      </c>
      <c r="E207" s="233" t="s">
        <v>21</v>
      </c>
      <c r="F207" s="234" t="s">
        <v>219</v>
      </c>
      <c r="G207" s="232"/>
      <c r="H207" s="235">
        <v>38.254</v>
      </c>
      <c r="I207" s="236"/>
      <c r="J207" s="232"/>
      <c r="K207" s="232"/>
      <c r="L207" s="237"/>
      <c r="M207" s="238"/>
      <c r="N207" s="239"/>
      <c r="O207" s="239"/>
      <c r="P207" s="239"/>
      <c r="Q207" s="239"/>
      <c r="R207" s="239"/>
      <c r="S207" s="239"/>
      <c r="T207" s="240"/>
      <c r="AT207" s="241" t="s">
        <v>127</v>
      </c>
      <c r="AU207" s="241" t="s">
        <v>84</v>
      </c>
      <c r="AV207" s="13" t="s">
        <v>118</v>
      </c>
      <c r="AW207" s="13" t="s">
        <v>38</v>
      </c>
      <c r="AX207" s="13" t="s">
        <v>82</v>
      </c>
      <c r="AY207" s="241" t="s">
        <v>119</v>
      </c>
    </row>
    <row r="208" spans="2:65" s="1" customFormat="1" ht="38.25" customHeight="1">
      <c r="B208" s="41"/>
      <c r="C208" s="183" t="s">
        <v>362</v>
      </c>
      <c r="D208" s="183" t="s">
        <v>120</v>
      </c>
      <c r="E208" s="184" t="s">
        <v>363</v>
      </c>
      <c r="F208" s="185" t="s">
        <v>364</v>
      </c>
      <c r="G208" s="186" t="s">
        <v>214</v>
      </c>
      <c r="H208" s="187">
        <v>22.513</v>
      </c>
      <c r="I208" s="188"/>
      <c r="J208" s="189">
        <f>ROUND(I208*H208,2)</f>
        <v>0</v>
      </c>
      <c r="K208" s="185" t="s">
        <v>124</v>
      </c>
      <c r="L208" s="61"/>
      <c r="M208" s="190" t="s">
        <v>21</v>
      </c>
      <c r="N208" s="191" t="s">
        <v>45</v>
      </c>
      <c r="O208" s="42"/>
      <c r="P208" s="192">
        <f>O208*H208</f>
        <v>0</v>
      </c>
      <c r="Q208" s="192">
        <v>0.01046</v>
      </c>
      <c r="R208" s="192">
        <f>Q208*H208</f>
        <v>0.23548598000000004</v>
      </c>
      <c r="S208" s="192">
        <v>0</v>
      </c>
      <c r="T208" s="193">
        <f>S208*H208</f>
        <v>0</v>
      </c>
      <c r="AR208" s="24" t="s">
        <v>118</v>
      </c>
      <c r="AT208" s="24" t="s">
        <v>120</v>
      </c>
      <c r="AU208" s="24" t="s">
        <v>84</v>
      </c>
      <c r="AY208" s="24" t="s">
        <v>119</v>
      </c>
      <c r="BE208" s="194">
        <f>IF(N208="základní",J208,0)</f>
        <v>0</v>
      </c>
      <c r="BF208" s="194">
        <f>IF(N208="snížená",J208,0)</f>
        <v>0</v>
      </c>
      <c r="BG208" s="194">
        <f>IF(N208="zákl. přenesená",J208,0)</f>
        <v>0</v>
      </c>
      <c r="BH208" s="194">
        <f>IF(N208="sníž. přenesená",J208,0)</f>
        <v>0</v>
      </c>
      <c r="BI208" s="194">
        <f>IF(N208="nulová",J208,0)</f>
        <v>0</v>
      </c>
      <c r="BJ208" s="24" t="s">
        <v>82</v>
      </c>
      <c r="BK208" s="194">
        <f>ROUND(I208*H208,2)</f>
        <v>0</v>
      </c>
      <c r="BL208" s="24" t="s">
        <v>118</v>
      </c>
      <c r="BM208" s="24" t="s">
        <v>365</v>
      </c>
    </row>
    <row r="209" spans="2:47" s="1" customFormat="1" ht="175.5">
      <c r="B209" s="41"/>
      <c r="C209" s="63"/>
      <c r="D209" s="197" t="s">
        <v>209</v>
      </c>
      <c r="E209" s="63"/>
      <c r="F209" s="229" t="s">
        <v>348</v>
      </c>
      <c r="G209" s="63"/>
      <c r="H209" s="63"/>
      <c r="I209" s="156"/>
      <c r="J209" s="63"/>
      <c r="K209" s="63"/>
      <c r="L209" s="61"/>
      <c r="M209" s="230"/>
      <c r="N209" s="42"/>
      <c r="O209" s="42"/>
      <c r="P209" s="42"/>
      <c r="Q209" s="42"/>
      <c r="R209" s="42"/>
      <c r="S209" s="42"/>
      <c r="T209" s="78"/>
      <c r="AT209" s="24" t="s">
        <v>209</v>
      </c>
      <c r="AU209" s="24" t="s">
        <v>84</v>
      </c>
    </row>
    <row r="210" spans="2:51" s="11" customFormat="1" ht="13.5">
      <c r="B210" s="207"/>
      <c r="C210" s="208"/>
      <c r="D210" s="197" t="s">
        <v>127</v>
      </c>
      <c r="E210" s="209" t="s">
        <v>21</v>
      </c>
      <c r="F210" s="210" t="s">
        <v>349</v>
      </c>
      <c r="G210" s="208"/>
      <c r="H210" s="209" t="s">
        <v>21</v>
      </c>
      <c r="I210" s="211"/>
      <c r="J210" s="208"/>
      <c r="K210" s="208"/>
      <c r="L210" s="212"/>
      <c r="M210" s="213"/>
      <c r="N210" s="214"/>
      <c r="O210" s="214"/>
      <c r="P210" s="214"/>
      <c r="Q210" s="214"/>
      <c r="R210" s="214"/>
      <c r="S210" s="214"/>
      <c r="T210" s="215"/>
      <c r="AT210" s="216" t="s">
        <v>127</v>
      </c>
      <c r="AU210" s="216" t="s">
        <v>84</v>
      </c>
      <c r="AV210" s="11" t="s">
        <v>82</v>
      </c>
      <c r="AW210" s="11" t="s">
        <v>38</v>
      </c>
      <c r="AX210" s="11" t="s">
        <v>74</v>
      </c>
      <c r="AY210" s="216" t="s">
        <v>119</v>
      </c>
    </row>
    <row r="211" spans="2:51" s="10" customFormat="1" ht="13.5">
      <c r="B211" s="195"/>
      <c r="C211" s="196"/>
      <c r="D211" s="197" t="s">
        <v>127</v>
      </c>
      <c r="E211" s="198" t="s">
        <v>21</v>
      </c>
      <c r="F211" s="199" t="s">
        <v>350</v>
      </c>
      <c r="G211" s="196"/>
      <c r="H211" s="200">
        <v>18</v>
      </c>
      <c r="I211" s="201"/>
      <c r="J211" s="196"/>
      <c r="K211" s="196"/>
      <c r="L211" s="202"/>
      <c r="M211" s="203"/>
      <c r="N211" s="204"/>
      <c r="O211" s="204"/>
      <c r="P211" s="204"/>
      <c r="Q211" s="204"/>
      <c r="R211" s="204"/>
      <c r="S211" s="204"/>
      <c r="T211" s="205"/>
      <c r="AT211" s="206" t="s">
        <v>127</v>
      </c>
      <c r="AU211" s="206" t="s">
        <v>84</v>
      </c>
      <c r="AV211" s="10" t="s">
        <v>84</v>
      </c>
      <c r="AW211" s="10" t="s">
        <v>38</v>
      </c>
      <c r="AX211" s="10" t="s">
        <v>74</v>
      </c>
      <c r="AY211" s="206" t="s">
        <v>119</v>
      </c>
    </row>
    <row r="212" spans="2:51" s="10" customFormat="1" ht="27">
      <c r="B212" s="195"/>
      <c r="C212" s="196"/>
      <c r="D212" s="197" t="s">
        <v>127</v>
      </c>
      <c r="E212" s="198" t="s">
        <v>21</v>
      </c>
      <c r="F212" s="199" t="s">
        <v>351</v>
      </c>
      <c r="G212" s="196"/>
      <c r="H212" s="200">
        <v>27.027</v>
      </c>
      <c r="I212" s="201"/>
      <c r="J212" s="196"/>
      <c r="K212" s="196"/>
      <c r="L212" s="202"/>
      <c r="M212" s="203"/>
      <c r="N212" s="204"/>
      <c r="O212" s="204"/>
      <c r="P212" s="204"/>
      <c r="Q212" s="204"/>
      <c r="R212" s="204"/>
      <c r="S212" s="204"/>
      <c r="T212" s="205"/>
      <c r="AT212" s="206" t="s">
        <v>127</v>
      </c>
      <c r="AU212" s="206" t="s">
        <v>84</v>
      </c>
      <c r="AV212" s="10" t="s">
        <v>84</v>
      </c>
      <c r="AW212" s="10" t="s">
        <v>38</v>
      </c>
      <c r="AX212" s="10" t="s">
        <v>74</v>
      </c>
      <c r="AY212" s="206" t="s">
        <v>119</v>
      </c>
    </row>
    <row r="213" spans="2:51" s="10" customFormat="1" ht="13.5">
      <c r="B213" s="195"/>
      <c r="C213" s="196"/>
      <c r="D213" s="197" t="s">
        <v>127</v>
      </c>
      <c r="E213" s="198" t="s">
        <v>21</v>
      </c>
      <c r="F213" s="199" t="s">
        <v>366</v>
      </c>
      <c r="G213" s="196"/>
      <c r="H213" s="200">
        <v>-22.514</v>
      </c>
      <c r="I213" s="201"/>
      <c r="J213" s="196"/>
      <c r="K213" s="196"/>
      <c r="L213" s="202"/>
      <c r="M213" s="203"/>
      <c r="N213" s="204"/>
      <c r="O213" s="204"/>
      <c r="P213" s="204"/>
      <c r="Q213" s="204"/>
      <c r="R213" s="204"/>
      <c r="S213" s="204"/>
      <c r="T213" s="205"/>
      <c r="AT213" s="206" t="s">
        <v>127</v>
      </c>
      <c r="AU213" s="206" t="s">
        <v>84</v>
      </c>
      <c r="AV213" s="10" t="s">
        <v>84</v>
      </c>
      <c r="AW213" s="10" t="s">
        <v>38</v>
      </c>
      <c r="AX213" s="10" t="s">
        <v>74</v>
      </c>
      <c r="AY213" s="206" t="s">
        <v>119</v>
      </c>
    </row>
    <row r="214" spans="2:51" s="13" customFormat="1" ht="13.5">
      <c r="B214" s="231"/>
      <c r="C214" s="232"/>
      <c r="D214" s="197" t="s">
        <v>127</v>
      </c>
      <c r="E214" s="233" t="s">
        <v>21</v>
      </c>
      <c r="F214" s="234" t="s">
        <v>219</v>
      </c>
      <c r="G214" s="232"/>
      <c r="H214" s="235">
        <v>22.513</v>
      </c>
      <c r="I214" s="236"/>
      <c r="J214" s="232"/>
      <c r="K214" s="232"/>
      <c r="L214" s="237"/>
      <c r="M214" s="238"/>
      <c r="N214" s="239"/>
      <c r="O214" s="239"/>
      <c r="P214" s="239"/>
      <c r="Q214" s="239"/>
      <c r="R214" s="239"/>
      <c r="S214" s="239"/>
      <c r="T214" s="240"/>
      <c r="AT214" s="241" t="s">
        <v>127</v>
      </c>
      <c r="AU214" s="241" t="s">
        <v>84</v>
      </c>
      <c r="AV214" s="13" t="s">
        <v>118</v>
      </c>
      <c r="AW214" s="13" t="s">
        <v>38</v>
      </c>
      <c r="AX214" s="13" t="s">
        <v>82</v>
      </c>
      <c r="AY214" s="241" t="s">
        <v>119</v>
      </c>
    </row>
    <row r="215" spans="2:65" s="1" customFormat="1" ht="25.5" customHeight="1">
      <c r="B215" s="41"/>
      <c r="C215" s="183" t="s">
        <v>367</v>
      </c>
      <c r="D215" s="183" t="s">
        <v>120</v>
      </c>
      <c r="E215" s="184" t="s">
        <v>368</v>
      </c>
      <c r="F215" s="185" t="s">
        <v>369</v>
      </c>
      <c r="G215" s="186" t="s">
        <v>214</v>
      </c>
      <c r="H215" s="187">
        <v>3.6</v>
      </c>
      <c r="I215" s="188"/>
      <c r="J215" s="189">
        <f>ROUND(I215*H215,2)</f>
        <v>0</v>
      </c>
      <c r="K215" s="185" t="s">
        <v>124</v>
      </c>
      <c r="L215" s="61"/>
      <c r="M215" s="190" t="s">
        <v>21</v>
      </c>
      <c r="N215" s="191" t="s">
        <v>45</v>
      </c>
      <c r="O215" s="42"/>
      <c r="P215" s="192">
        <f>O215*H215</f>
        <v>0</v>
      </c>
      <c r="Q215" s="192">
        <v>0</v>
      </c>
      <c r="R215" s="192">
        <f>Q215*H215</f>
        <v>0</v>
      </c>
      <c r="S215" s="192">
        <v>0</v>
      </c>
      <c r="T215" s="193">
        <f>S215*H215</f>
        <v>0</v>
      </c>
      <c r="AR215" s="24" t="s">
        <v>118</v>
      </c>
      <c r="AT215" s="24" t="s">
        <v>120</v>
      </c>
      <c r="AU215" s="24" t="s">
        <v>84</v>
      </c>
      <c r="AY215" s="24" t="s">
        <v>119</v>
      </c>
      <c r="BE215" s="194">
        <f>IF(N215="základní",J215,0)</f>
        <v>0</v>
      </c>
      <c r="BF215" s="194">
        <f>IF(N215="snížená",J215,0)</f>
        <v>0</v>
      </c>
      <c r="BG215" s="194">
        <f>IF(N215="zákl. přenesená",J215,0)</f>
        <v>0</v>
      </c>
      <c r="BH215" s="194">
        <f>IF(N215="sníž. přenesená",J215,0)</f>
        <v>0</v>
      </c>
      <c r="BI215" s="194">
        <f>IF(N215="nulová",J215,0)</f>
        <v>0</v>
      </c>
      <c r="BJ215" s="24" t="s">
        <v>82</v>
      </c>
      <c r="BK215" s="194">
        <f>ROUND(I215*H215,2)</f>
        <v>0</v>
      </c>
      <c r="BL215" s="24" t="s">
        <v>118</v>
      </c>
      <c r="BM215" s="24" t="s">
        <v>370</v>
      </c>
    </row>
    <row r="216" spans="2:51" s="10" customFormat="1" ht="13.5">
      <c r="B216" s="195"/>
      <c r="C216" s="196"/>
      <c r="D216" s="197" t="s">
        <v>127</v>
      </c>
      <c r="E216" s="198" t="s">
        <v>21</v>
      </c>
      <c r="F216" s="199" t="s">
        <v>371</v>
      </c>
      <c r="G216" s="196"/>
      <c r="H216" s="200">
        <v>2.88</v>
      </c>
      <c r="I216" s="201"/>
      <c r="J216" s="196"/>
      <c r="K216" s="196"/>
      <c r="L216" s="202"/>
      <c r="M216" s="203"/>
      <c r="N216" s="204"/>
      <c r="O216" s="204"/>
      <c r="P216" s="204"/>
      <c r="Q216" s="204"/>
      <c r="R216" s="204"/>
      <c r="S216" s="204"/>
      <c r="T216" s="205"/>
      <c r="AT216" s="206" t="s">
        <v>127</v>
      </c>
      <c r="AU216" s="206" t="s">
        <v>84</v>
      </c>
      <c r="AV216" s="10" t="s">
        <v>84</v>
      </c>
      <c r="AW216" s="10" t="s">
        <v>38</v>
      </c>
      <c r="AX216" s="10" t="s">
        <v>74</v>
      </c>
      <c r="AY216" s="206" t="s">
        <v>119</v>
      </c>
    </row>
    <row r="217" spans="2:51" s="10" customFormat="1" ht="13.5">
      <c r="B217" s="195"/>
      <c r="C217" s="196"/>
      <c r="D217" s="197" t="s">
        <v>127</v>
      </c>
      <c r="E217" s="198" t="s">
        <v>21</v>
      </c>
      <c r="F217" s="199" t="s">
        <v>372</v>
      </c>
      <c r="G217" s="196"/>
      <c r="H217" s="200">
        <v>4.32</v>
      </c>
      <c r="I217" s="201"/>
      <c r="J217" s="196"/>
      <c r="K217" s="196"/>
      <c r="L217" s="202"/>
      <c r="M217" s="203"/>
      <c r="N217" s="204"/>
      <c r="O217" s="204"/>
      <c r="P217" s="204"/>
      <c r="Q217" s="204"/>
      <c r="R217" s="204"/>
      <c r="S217" s="204"/>
      <c r="T217" s="205"/>
      <c r="AT217" s="206" t="s">
        <v>127</v>
      </c>
      <c r="AU217" s="206" t="s">
        <v>84</v>
      </c>
      <c r="AV217" s="10" t="s">
        <v>84</v>
      </c>
      <c r="AW217" s="10" t="s">
        <v>38</v>
      </c>
      <c r="AX217" s="10" t="s">
        <v>74</v>
      </c>
      <c r="AY217" s="206" t="s">
        <v>119</v>
      </c>
    </row>
    <row r="218" spans="2:51" s="14" customFormat="1" ht="13.5">
      <c r="B218" s="242"/>
      <c r="C218" s="243"/>
      <c r="D218" s="197" t="s">
        <v>127</v>
      </c>
      <c r="E218" s="244" t="s">
        <v>21</v>
      </c>
      <c r="F218" s="245" t="s">
        <v>286</v>
      </c>
      <c r="G218" s="243"/>
      <c r="H218" s="246">
        <v>7.2</v>
      </c>
      <c r="I218" s="247"/>
      <c r="J218" s="243"/>
      <c r="K218" s="243"/>
      <c r="L218" s="248"/>
      <c r="M218" s="249"/>
      <c r="N218" s="250"/>
      <c r="O218" s="250"/>
      <c r="P218" s="250"/>
      <c r="Q218" s="250"/>
      <c r="R218" s="250"/>
      <c r="S218" s="250"/>
      <c r="T218" s="251"/>
      <c r="AT218" s="252" t="s">
        <v>127</v>
      </c>
      <c r="AU218" s="252" t="s">
        <v>84</v>
      </c>
      <c r="AV218" s="14" t="s">
        <v>134</v>
      </c>
      <c r="AW218" s="14" t="s">
        <v>38</v>
      </c>
      <c r="AX218" s="14" t="s">
        <v>74</v>
      </c>
      <c r="AY218" s="252" t="s">
        <v>119</v>
      </c>
    </row>
    <row r="219" spans="2:51" s="10" customFormat="1" ht="13.5">
      <c r="B219" s="195"/>
      <c r="C219" s="196"/>
      <c r="D219" s="197" t="s">
        <v>127</v>
      </c>
      <c r="E219" s="198" t="s">
        <v>21</v>
      </c>
      <c r="F219" s="199" t="s">
        <v>373</v>
      </c>
      <c r="G219" s="196"/>
      <c r="H219" s="200">
        <v>-3.6</v>
      </c>
      <c r="I219" s="201"/>
      <c r="J219" s="196"/>
      <c r="K219" s="196"/>
      <c r="L219" s="202"/>
      <c r="M219" s="203"/>
      <c r="N219" s="204"/>
      <c r="O219" s="204"/>
      <c r="P219" s="204"/>
      <c r="Q219" s="204"/>
      <c r="R219" s="204"/>
      <c r="S219" s="204"/>
      <c r="T219" s="205"/>
      <c r="AT219" s="206" t="s">
        <v>127</v>
      </c>
      <c r="AU219" s="206" t="s">
        <v>84</v>
      </c>
      <c r="AV219" s="10" t="s">
        <v>84</v>
      </c>
      <c r="AW219" s="10" t="s">
        <v>38</v>
      </c>
      <c r="AX219" s="10" t="s">
        <v>74</v>
      </c>
      <c r="AY219" s="206" t="s">
        <v>119</v>
      </c>
    </row>
    <row r="220" spans="2:51" s="13" customFormat="1" ht="13.5">
      <c r="B220" s="231"/>
      <c r="C220" s="232"/>
      <c r="D220" s="197" t="s">
        <v>127</v>
      </c>
      <c r="E220" s="233" t="s">
        <v>21</v>
      </c>
      <c r="F220" s="234" t="s">
        <v>219</v>
      </c>
      <c r="G220" s="232"/>
      <c r="H220" s="235">
        <v>3.6</v>
      </c>
      <c r="I220" s="236"/>
      <c r="J220" s="232"/>
      <c r="K220" s="232"/>
      <c r="L220" s="237"/>
      <c r="M220" s="238"/>
      <c r="N220" s="239"/>
      <c r="O220" s="239"/>
      <c r="P220" s="239"/>
      <c r="Q220" s="239"/>
      <c r="R220" s="239"/>
      <c r="S220" s="239"/>
      <c r="T220" s="240"/>
      <c r="AT220" s="241" t="s">
        <v>127</v>
      </c>
      <c r="AU220" s="241" t="s">
        <v>84</v>
      </c>
      <c r="AV220" s="13" t="s">
        <v>118</v>
      </c>
      <c r="AW220" s="13" t="s">
        <v>38</v>
      </c>
      <c r="AX220" s="13" t="s">
        <v>82</v>
      </c>
      <c r="AY220" s="241" t="s">
        <v>119</v>
      </c>
    </row>
    <row r="221" spans="2:65" s="1" customFormat="1" ht="38.25" customHeight="1">
      <c r="B221" s="41"/>
      <c r="C221" s="183" t="s">
        <v>374</v>
      </c>
      <c r="D221" s="183" t="s">
        <v>120</v>
      </c>
      <c r="E221" s="184" t="s">
        <v>375</v>
      </c>
      <c r="F221" s="185" t="s">
        <v>376</v>
      </c>
      <c r="G221" s="186" t="s">
        <v>214</v>
      </c>
      <c r="H221" s="187">
        <v>3.6</v>
      </c>
      <c r="I221" s="188"/>
      <c r="J221" s="189">
        <f>ROUND(I221*H221,2)</f>
        <v>0</v>
      </c>
      <c r="K221" s="185" t="s">
        <v>124</v>
      </c>
      <c r="L221" s="61"/>
      <c r="M221" s="190" t="s">
        <v>21</v>
      </c>
      <c r="N221" s="191" t="s">
        <v>45</v>
      </c>
      <c r="O221" s="42"/>
      <c r="P221" s="192">
        <f>O221*H221</f>
        <v>0</v>
      </c>
      <c r="Q221" s="192">
        <v>0</v>
      </c>
      <c r="R221" s="192">
        <f>Q221*H221</f>
        <v>0</v>
      </c>
      <c r="S221" s="192">
        <v>0</v>
      </c>
      <c r="T221" s="193">
        <f>S221*H221</f>
        <v>0</v>
      </c>
      <c r="AR221" s="24" t="s">
        <v>118</v>
      </c>
      <c r="AT221" s="24" t="s">
        <v>120</v>
      </c>
      <c r="AU221" s="24" t="s">
        <v>84</v>
      </c>
      <c r="AY221" s="24" t="s">
        <v>119</v>
      </c>
      <c r="BE221" s="194">
        <f>IF(N221="základní",J221,0)</f>
        <v>0</v>
      </c>
      <c r="BF221" s="194">
        <f>IF(N221="snížená",J221,0)</f>
        <v>0</v>
      </c>
      <c r="BG221" s="194">
        <f>IF(N221="zákl. přenesená",J221,0)</f>
        <v>0</v>
      </c>
      <c r="BH221" s="194">
        <f>IF(N221="sníž. přenesená",J221,0)</f>
        <v>0</v>
      </c>
      <c r="BI221" s="194">
        <f>IF(N221="nulová",J221,0)</f>
        <v>0</v>
      </c>
      <c r="BJ221" s="24" t="s">
        <v>82</v>
      </c>
      <c r="BK221" s="194">
        <f>ROUND(I221*H221,2)</f>
        <v>0</v>
      </c>
      <c r="BL221" s="24" t="s">
        <v>118</v>
      </c>
      <c r="BM221" s="24" t="s">
        <v>377</v>
      </c>
    </row>
    <row r="222" spans="2:65" s="1" customFormat="1" ht="25.5" customHeight="1">
      <c r="B222" s="41"/>
      <c r="C222" s="183" t="s">
        <v>378</v>
      </c>
      <c r="D222" s="183" t="s">
        <v>120</v>
      </c>
      <c r="E222" s="184" t="s">
        <v>379</v>
      </c>
      <c r="F222" s="185" t="s">
        <v>380</v>
      </c>
      <c r="G222" s="186" t="s">
        <v>214</v>
      </c>
      <c r="H222" s="187">
        <v>3.6</v>
      </c>
      <c r="I222" s="188"/>
      <c r="J222" s="189">
        <f>ROUND(I222*H222,2)</f>
        <v>0</v>
      </c>
      <c r="K222" s="185" t="s">
        <v>124</v>
      </c>
      <c r="L222" s="61"/>
      <c r="M222" s="190" t="s">
        <v>21</v>
      </c>
      <c r="N222" s="191" t="s">
        <v>45</v>
      </c>
      <c r="O222" s="42"/>
      <c r="P222" s="192">
        <f>O222*H222</f>
        <v>0</v>
      </c>
      <c r="Q222" s="192">
        <v>0</v>
      </c>
      <c r="R222" s="192">
        <f>Q222*H222</f>
        <v>0</v>
      </c>
      <c r="S222" s="192">
        <v>0</v>
      </c>
      <c r="T222" s="193">
        <f>S222*H222</f>
        <v>0</v>
      </c>
      <c r="AR222" s="24" t="s">
        <v>118</v>
      </c>
      <c r="AT222" s="24" t="s">
        <v>120</v>
      </c>
      <c r="AU222" s="24" t="s">
        <v>84</v>
      </c>
      <c r="AY222" s="24" t="s">
        <v>119</v>
      </c>
      <c r="BE222" s="194">
        <f>IF(N222="základní",J222,0)</f>
        <v>0</v>
      </c>
      <c r="BF222" s="194">
        <f>IF(N222="snížená",J222,0)</f>
        <v>0</v>
      </c>
      <c r="BG222" s="194">
        <f>IF(N222="zákl. přenesená",J222,0)</f>
        <v>0</v>
      </c>
      <c r="BH222" s="194">
        <f>IF(N222="sníž. přenesená",J222,0)</f>
        <v>0</v>
      </c>
      <c r="BI222" s="194">
        <f>IF(N222="nulová",J222,0)</f>
        <v>0</v>
      </c>
      <c r="BJ222" s="24" t="s">
        <v>82</v>
      </c>
      <c r="BK222" s="194">
        <f>ROUND(I222*H222,2)</f>
        <v>0</v>
      </c>
      <c r="BL222" s="24" t="s">
        <v>118</v>
      </c>
      <c r="BM222" s="24" t="s">
        <v>381</v>
      </c>
    </row>
    <row r="223" spans="2:51" s="10" customFormat="1" ht="13.5">
      <c r="B223" s="195"/>
      <c r="C223" s="196"/>
      <c r="D223" s="197" t="s">
        <v>127</v>
      </c>
      <c r="E223" s="198" t="s">
        <v>21</v>
      </c>
      <c r="F223" s="199" t="s">
        <v>371</v>
      </c>
      <c r="G223" s="196"/>
      <c r="H223" s="200">
        <v>2.88</v>
      </c>
      <c r="I223" s="201"/>
      <c r="J223" s="196"/>
      <c r="K223" s="196"/>
      <c r="L223" s="202"/>
      <c r="M223" s="203"/>
      <c r="N223" s="204"/>
      <c r="O223" s="204"/>
      <c r="P223" s="204"/>
      <c r="Q223" s="204"/>
      <c r="R223" s="204"/>
      <c r="S223" s="204"/>
      <c r="T223" s="205"/>
      <c r="AT223" s="206" t="s">
        <v>127</v>
      </c>
      <c r="AU223" s="206" t="s">
        <v>84</v>
      </c>
      <c r="AV223" s="10" t="s">
        <v>84</v>
      </c>
      <c r="AW223" s="10" t="s">
        <v>38</v>
      </c>
      <c r="AX223" s="10" t="s">
        <v>74</v>
      </c>
      <c r="AY223" s="206" t="s">
        <v>119</v>
      </c>
    </row>
    <row r="224" spans="2:51" s="10" customFormat="1" ht="13.5">
      <c r="B224" s="195"/>
      <c r="C224" s="196"/>
      <c r="D224" s="197" t="s">
        <v>127</v>
      </c>
      <c r="E224" s="198" t="s">
        <v>21</v>
      </c>
      <c r="F224" s="199" t="s">
        <v>372</v>
      </c>
      <c r="G224" s="196"/>
      <c r="H224" s="200">
        <v>4.32</v>
      </c>
      <c r="I224" s="201"/>
      <c r="J224" s="196"/>
      <c r="K224" s="196"/>
      <c r="L224" s="202"/>
      <c r="M224" s="203"/>
      <c r="N224" s="204"/>
      <c r="O224" s="204"/>
      <c r="P224" s="204"/>
      <c r="Q224" s="204"/>
      <c r="R224" s="204"/>
      <c r="S224" s="204"/>
      <c r="T224" s="205"/>
      <c r="AT224" s="206" t="s">
        <v>127</v>
      </c>
      <c r="AU224" s="206" t="s">
        <v>84</v>
      </c>
      <c r="AV224" s="10" t="s">
        <v>84</v>
      </c>
      <c r="AW224" s="10" t="s">
        <v>38</v>
      </c>
      <c r="AX224" s="10" t="s">
        <v>74</v>
      </c>
      <c r="AY224" s="206" t="s">
        <v>119</v>
      </c>
    </row>
    <row r="225" spans="2:51" s="10" customFormat="1" ht="13.5">
      <c r="B225" s="195"/>
      <c r="C225" s="196"/>
      <c r="D225" s="197" t="s">
        <v>127</v>
      </c>
      <c r="E225" s="198" t="s">
        <v>21</v>
      </c>
      <c r="F225" s="199" t="s">
        <v>382</v>
      </c>
      <c r="G225" s="196"/>
      <c r="H225" s="200">
        <v>-3.6</v>
      </c>
      <c r="I225" s="201"/>
      <c r="J225" s="196"/>
      <c r="K225" s="196"/>
      <c r="L225" s="202"/>
      <c r="M225" s="203"/>
      <c r="N225" s="204"/>
      <c r="O225" s="204"/>
      <c r="P225" s="204"/>
      <c r="Q225" s="204"/>
      <c r="R225" s="204"/>
      <c r="S225" s="204"/>
      <c r="T225" s="205"/>
      <c r="AT225" s="206" t="s">
        <v>127</v>
      </c>
      <c r="AU225" s="206" t="s">
        <v>84</v>
      </c>
      <c r="AV225" s="10" t="s">
        <v>84</v>
      </c>
      <c r="AW225" s="10" t="s">
        <v>38</v>
      </c>
      <c r="AX225" s="10" t="s">
        <v>74</v>
      </c>
      <c r="AY225" s="206" t="s">
        <v>119</v>
      </c>
    </row>
    <row r="226" spans="2:51" s="13" customFormat="1" ht="13.5">
      <c r="B226" s="231"/>
      <c r="C226" s="232"/>
      <c r="D226" s="197" t="s">
        <v>127</v>
      </c>
      <c r="E226" s="233" t="s">
        <v>21</v>
      </c>
      <c r="F226" s="234" t="s">
        <v>219</v>
      </c>
      <c r="G226" s="232"/>
      <c r="H226" s="235">
        <v>3.6</v>
      </c>
      <c r="I226" s="236"/>
      <c r="J226" s="232"/>
      <c r="K226" s="232"/>
      <c r="L226" s="237"/>
      <c r="M226" s="238"/>
      <c r="N226" s="239"/>
      <c r="O226" s="239"/>
      <c r="P226" s="239"/>
      <c r="Q226" s="239"/>
      <c r="R226" s="239"/>
      <c r="S226" s="239"/>
      <c r="T226" s="240"/>
      <c r="AT226" s="241" t="s">
        <v>127</v>
      </c>
      <c r="AU226" s="241" t="s">
        <v>84</v>
      </c>
      <c r="AV226" s="13" t="s">
        <v>118</v>
      </c>
      <c r="AW226" s="13" t="s">
        <v>38</v>
      </c>
      <c r="AX226" s="13" t="s">
        <v>82</v>
      </c>
      <c r="AY226" s="241" t="s">
        <v>119</v>
      </c>
    </row>
    <row r="227" spans="2:65" s="1" customFormat="1" ht="38.25" customHeight="1">
      <c r="B227" s="41"/>
      <c r="C227" s="183" t="s">
        <v>383</v>
      </c>
      <c r="D227" s="183" t="s">
        <v>120</v>
      </c>
      <c r="E227" s="184" t="s">
        <v>384</v>
      </c>
      <c r="F227" s="185" t="s">
        <v>385</v>
      </c>
      <c r="G227" s="186" t="s">
        <v>214</v>
      </c>
      <c r="H227" s="187">
        <v>3.6</v>
      </c>
      <c r="I227" s="188"/>
      <c r="J227" s="189">
        <f>ROUND(I227*H227,2)</f>
        <v>0</v>
      </c>
      <c r="K227" s="185" t="s">
        <v>124</v>
      </c>
      <c r="L227" s="61"/>
      <c r="M227" s="190" t="s">
        <v>21</v>
      </c>
      <c r="N227" s="191" t="s">
        <v>45</v>
      </c>
      <c r="O227" s="42"/>
      <c r="P227" s="192">
        <f>O227*H227</f>
        <v>0</v>
      </c>
      <c r="Q227" s="192">
        <v>0</v>
      </c>
      <c r="R227" s="192">
        <f>Q227*H227</f>
        <v>0</v>
      </c>
      <c r="S227" s="192">
        <v>0</v>
      </c>
      <c r="T227" s="193">
        <f>S227*H227</f>
        <v>0</v>
      </c>
      <c r="AR227" s="24" t="s">
        <v>118</v>
      </c>
      <c r="AT227" s="24" t="s">
        <v>120</v>
      </c>
      <c r="AU227" s="24" t="s">
        <v>84</v>
      </c>
      <c r="AY227" s="24" t="s">
        <v>119</v>
      </c>
      <c r="BE227" s="194">
        <f>IF(N227="základní",J227,0)</f>
        <v>0</v>
      </c>
      <c r="BF227" s="194">
        <f>IF(N227="snížená",J227,0)</f>
        <v>0</v>
      </c>
      <c r="BG227" s="194">
        <f>IF(N227="zákl. přenesená",J227,0)</f>
        <v>0</v>
      </c>
      <c r="BH227" s="194">
        <f>IF(N227="sníž. přenesená",J227,0)</f>
        <v>0</v>
      </c>
      <c r="BI227" s="194">
        <f>IF(N227="nulová",J227,0)</f>
        <v>0</v>
      </c>
      <c r="BJ227" s="24" t="s">
        <v>82</v>
      </c>
      <c r="BK227" s="194">
        <f>ROUND(I227*H227,2)</f>
        <v>0</v>
      </c>
      <c r="BL227" s="24" t="s">
        <v>118</v>
      </c>
      <c r="BM227" s="24" t="s">
        <v>386</v>
      </c>
    </row>
    <row r="228" spans="2:47" s="1" customFormat="1" ht="175.5">
      <c r="B228" s="41"/>
      <c r="C228" s="63"/>
      <c r="D228" s="197" t="s">
        <v>209</v>
      </c>
      <c r="E228" s="63"/>
      <c r="F228" s="229" t="s">
        <v>387</v>
      </c>
      <c r="G228" s="63"/>
      <c r="H228" s="63"/>
      <c r="I228" s="156"/>
      <c r="J228" s="63"/>
      <c r="K228" s="63"/>
      <c r="L228" s="61"/>
      <c r="M228" s="230"/>
      <c r="N228" s="42"/>
      <c r="O228" s="42"/>
      <c r="P228" s="42"/>
      <c r="Q228" s="42"/>
      <c r="R228" s="42"/>
      <c r="S228" s="42"/>
      <c r="T228" s="78"/>
      <c r="AT228" s="24" t="s">
        <v>209</v>
      </c>
      <c r="AU228" s="24" t="s">
        <v>84</v>
      </c>
    </row>
    <row r="229" spans="2:65" s="1" customFormat="1" ht="38.25" customHeight="1">
      <c r="B229" s="41"/>
      <c r="C229" s="183" t="s">
        <v>388</v>
      </c>
      <c r="D229" s="183" t="s">
        <v>120</v>
      </c>
      <c r="E229" s="184" t="s">
        <v>389</v>
      </c>
      <c r="F229" s="185" t="s">
        <v>390</v>
      </c>
      <c r="G229" s="186" t="s">
        <v>222</v>
      </c>
      <c r="H229" s="187">
        <v>7</v>
      </c>
      <c r="I229" s="188"/>
      <c r="J229" s="189">
        <f>ROUND(I229*H229,2)</f>
        <v>0</v>
      </c>
      <c r="K229" s="185" t="s">
        <v>124</v>
      </c>
      <c r="L229" s="61"/>
      <c r="M229" s="190" t="s">
        <v>21</v>
      </c>
      <c r="N229" s="191" t="s">
        <v>45</v>
      </c>
      <c r="O229" s="42"/>
      <c r="P229" s="192">
        <f>O229*H229</f>
        <v>0</v>
      </c>
      <c r="Q229" s="192">
        <v>0</v>
      </c>
      <c r="R229" s="192">
        <f>Q229*H229</f>
        <v>0</v>
      </c>
      <c r="S229" s="192">
        <v>0</v>
      </c>
      <c r="T229" s="193">
        <f>S229*H229</f>
        <v>0</v>
      </c>
      <c r="AR229" s="24" t="s">
        <v>118</v>
      </c>
      <c r="AT229" s="24" t="s">
        <v>120</v>
      </c>
      <c r="AU229" s="24" t="s">
        <v>84</v>
      </c>
      <c r="AY229" s="24" t="s">
        <v>119</v>
      </c>
      <c r="BE229" s="194">
        <f>IF(N229="základní",J229,0)</f>
        <v>0</v>
      </c>
      <c r="BF229" s="194">
        <f>IF(N229="snížená",J229,0)</f>
        <v>0</v>
      </c>
      <c r="BG229" s="194">
        <f>IF(N229="zákl. přenesená",J229,0)</f>
        <v>0</v>
      </c>
      <c r="BH229" s="194">
        <f>IF(N229="sníž. přenesená",J229,0)</f>
        <v>0</v>
      </c>
      <c r="BI229" s="194">
        <f>IF(N229="nulová",J229,0)</f>
        <v>0</v>
      </c>
      <c r="BJ229" s="24" t="s">
        <v>82</v>
      </c>
      <c r="BK229" s="194">
        <f>ROUND(I229*H229,2)</f>
        <v>0</v>
      </c>
      <c r="BL229" s="24" t="s">
        <v>118</v>
      </c>
      <c r="BM229" s="24" t="s">
        <v>391</v>
      </c>
    </row>
    <row r="230" spans="2:51" s="10" customFormat="1" ht="13.5">
      <c r="B230" s="195"/>
      <c r="C230" s="196"/>
      <c r="D230" s="197" t="s">
        <v>127</v>
      </c>
      <c r="E230" s="198" t="s">
        <v>21</v>
      </c>
      <c r="F230" s="199" t="s">
        <v>392</v>
      </c>
      <c r="G230" s="196"/>
      <c r="H230" s="200">
        <v>7</v>
      </c>
      <c r="I230" s="201"/>
      <c r="J230" s="196"/>
      <c r="K230" s="196"/>
      <c r="L230" s="202"/>
      <c r="M230" s="203"/>
      <c r="N230" s="204"/>
      <c r="O230" s="204"/>
      <c r="P230" s="204"/>
      <c r="Q230" s="204"/>
      <c r="R230" s="204"/>
      <c r="S230" s="204"/>
      <c r="T230" s="205"/>
      <c r="AT230" s="206" t="s">
        <v>127</v>
      </c>
      <c r="AU230" s="206" t="s">
        <v>84</v>
      </c>
      <c r="AV230" s="10" t="s">
        <v>84</v>
      </c>
      <c r="AW230" s="10" t="s">
        <v>38</v>
      </c>
      <c r="AX230" s="10" t="s">
        <v>82</v>
      </c>
      <c r="AY230" s="206" t="s">
        <v>119</v>
      </c>
    </row>
    <row r="231" spans="2:65" s="1" customFormat="1" ht="38.25" customHeight="1">
      <c r="B231" s="41"/>
      <c r="C231" s="183" t="s">
        <v>393</v>
      </c>
      <c r="D231" s="183" t="s">
        <v>120</v>
      </c>
      <c r="E231" s="184" t="s">
        <v>394</v>
      </c>
      <c r="F231" s="185" t="s">
        <v>395</v>
      </c>
      <c r="G231" s="186" t="s">
        <v>222</v>
      </c>
      <c r="H231" s="187">
        <v>6</v>
      </c>
      <c r="I231" s="188"/>
      <c r="J231" s="189">
        <f>ROUND(I231*H231,2)</f>
        <v>0</v>
      </c>
      <c r="K231" s="185" t="s">
        <v>124</v>
      </c>
      <c r="L231" s="61"/>
      <c r="M231" s="190" t="s">
        <v>21</v>
      </c>
      <c r="N231" s="191" t="s">
        <v>45</v>
      </c>
      <c r="O231" s="42"/>
      <c r="P231" s="192">
        <f>O231*H231</f>
        <v>0</v>
      </c>
      <c r="Q231" s="192">
        <v>0</v>
      </c>
      <c r="R231" s="192">
        <f>Q231*H231</f>
        <v>0</v>
      </c>
      <c r="S231" s="192">
        <v>0</v>
      </c>
      <c r="T231" s="193">
        <f>S231*H231</f>
        <v>0</v>
      </c>
      <c r="AR231" s="24" t="s">
        <v>118</v>
      </c>
      <c r="AT231" s="24" t="s">
        <v>120</v>
      </c>
      <c r="AU231" s="24" t="s">
        <v>84</v>
      </c>
      <c r="AY231" s="24" t="s">
        <v>119</v>
      </c>
      <c r="BE231" s="194">
        <f>IF(N231="základní",J231,0)</f>
        <v>0</v>
      </c>
      <c r="BF231" s="194">
        <f>IF(N231="snížená",J231,0)</f>
        <v>0</v>
      </c>
      <c r="BG231" s="194">
        <f>IF(N231="zákl. přenesená",J231,0)</f>
        <v>0</v>
      </c>
      <c r="BH231" s="194">
        <f>IF(N231="sníž. přenesená",J231,0)</f>
        <v>0</v>
      </c>
      <c r="BI231" s="194">
        <f>IF(N231="nulová",J231,0)</f>
        <v>0</v>
      </c>
      <c r="BJ231" s="24" t="s">
        <v>82</v>
      </c>
      <c r="BK231" s="194">
        <f>ROUND(I231*H231,2)</f>
        <v>0</v>
      </c>
      <c r="BL231" s="24" t="s">
        <v>118</v>
      </c>
      <c r="BM231" s="24" t="s">
        <v>396</v>
      </c>
    </row>
    <row r="232" spans="2:51" s="10" customFormat="1" ht="13.5">
      <c r="B232" s="195"/>
      <c r="C232" s="196"/>
      <c r="D232" s="197" t="s">
        <v>127</v>
      </c>
      <c r="E232" s="198" t="s">
        <v>21</v>
      </c>
      <c r="F232" s="199" t="s">
        <v>397</v>
      </c>
      <c r="G232" s="196"/>
      <c r="H232" s="200">
        <v>6</v>
      </c>
      <c r="I232" s="201"/>
      <c r="J232" s="196"/>
      <c r="K232" s="196"/>
      <c r="L232" s="202"/>
      <c r="M232" s="203"/>
      <c r="N232" s="204"/>
      <c r="O232" s="204"/>
      <c r="P232" s="204"/>
      <c r="Q232" s="204"/>
      <c r="R232" s="204"/>
      <c r="S232" s="204"/>
      <c r="T232" s="205"/>
      <c r="AT232" s="206" t="s">
        <v>127</v>
      </c>
      <c r="AU232" s="206" t="s">
        <v>84</v>
      </c>
      <c r="AV232" s="10" t="s">
        <v>84</v>
      </c>
      <c r="AW232" s="10" t="s">
        <v>38</v>
      </c>
      <c r="AX232" s="10" t="s">
        <v>82</v>
      </c>
      <c r="AY232" s="206" t="s">
        <v>119</v>
      </c>
    </row>
    <row r="233" spans="2:65" s="1" customFormat="1" ht="38.25" customHeight="1">
      <c r="B233" s="41"/>
      <c r="C233" s="183" t="s">
        <v>398</v>
      </c>
      <c r="D233" s="183" t="s">
        <v>120</v>
      </c>
      <c r="E233" s="184" t="s">
        <v>399</v>
      </c>
      <c r="F233" s="185" t="s">
        <v>400</v>
      </c>
      <c r="G233" s="186" t="s">
        <v>222</v>
      </c>
      <c r="H233" s="187">
        <v>2</v>
      </c>
      <c r="I233" s="188"/>
      <c r="J233" s="189">
        <f>ROUND(I233*H233,2)</f>
        <v>0</v>
      </c>
      <c r="K233" s="185" t="s">
        <v>124</v>
      </c>
      <c r="L233" s="61"/>
      <c r="M233" s="190" t="s">
        <v>21</v>
      </c>
      <c r="N233" s="191" t="s">
        <v>45</v>
      </c>
      <c r="O233" s="42"/>
      <c r="P233" s="192">
        <f>O233*H233</f>
        <v>0</v>
      </c>
      <c r="Q233" s="192">
        <v>0</v>
      </c>
      <c r="R233" s="192">
        <f>Q233*H233</f>
        <v>0</v>
      </c>
      <c r="S233" s="192">
        <v>0</v>
      </c>
      <c r="T233" s="193">
        <f>S233*H233</f>
        <v>0</v>
      </c>
      <c r="AR233" s="24" t="s">
        <v>118</v>
      </c>
      <c r="AT233" s="24" t="s">
        <v>120</v>
      </c>
      <c r="AU233" s="24" t="s">
        <v>84</v>
      </c>
      <c r="AY233" s="24" t="s">
        <v>119</v>
      </c>
      <c r="BE233" s="194">
        <f>IF(N233="základní",J233,0)</f>
        <v>0</v>
      </c>
      <c r="BF233" s="194">
        <f>IF(N233="snížená",J233,0)</f>
        <v>0</v>
      </c>
      <c r="BG233" s="194">
        <f>IF(N233="zákl. přenesená",J233,0)</f>
        <v>0</v>
      </c>
      <c r="BH233" s="194">
        <f>IF(N233="sníž. přenesená",J233,0)</f>
        <v>0</v>
      </c>
      <c r="BI233" s="194">
        <f>IF(N233="nulová",J233,0)</f>
        <v>0</v>
      </c>
      <c r="BJ233" s="24" t="s">
        <v>82</v>
      </c>
      <c r="BK233" s="194">
        <f>ROUND(I233*H233,2)</f>
        <v>0</v>
      </c>
      <c r="BL233" s="24" t="s">
        <v>118</v>
      </c>
      <c r="BM233" s="24" t="s">
        <v>401</v>
      </c>
    </row>
    <row r="234" spans="2:51" s="10" customFormat="1" ht="13.5">
      <c r="B234" s="195"/>
      <c r="C234" s="196"/>
      <c r="D234" s="197" t="s">
        <v>127</v>
      </c>
      <c r="E234" s="198" t="s">
        <v>21</v>
      </c>
      <c r="F234" s="199" t="s">
        <v>402</v>
      </c>
      <c r="G234" s="196"/>
      <c r="H234" s="200">
        <v>2</v>
      </c>
      <c r="I234" s="201"/>
      <c r="J234" s="196"/>
      <c r="K234" s="196"/>
      <c r="L234" s="202"/>
      <c r="M234" s="203"/>
      <c r="N234" s="204"/>
      <c r="O234" s="204"/>
      <c r="P234" s="204"/>
      <c r="Q234" s="204"/>
      <c r="R234" s="204"/>
      <c r="S234" s="204"/>
      <c r="T234" s="205"/>
      <c r="AT234" s="206" t="s">
        <v>127</v>
      </c>
      <c r="AU234" s="206" t="s">
        <v>84</v>
      </c>
      <c r="AV234" s="10" t="s">
        <v>84</v>
      </c>
      <c r="AW234" s="10" t="s">
        <v>38</v>
      </c>
      <c r="AX234" s="10" t="s">
        <v>82</v>
      </c>
      <c r="AY234" s="206" t="s">
        <v>119</v>
      </c>
    </row>
    <row r="235" spans="2:65" s="1" customFormat="1" ht="25.5" customHeight="1">
      <c r="B235" s="41"/>
      <c r="C235" s="183" t="s">
        <v>403</v>
      </c>
      <c r="D235" s="183" t="s">
        <v>120</v>
      </c>
      <c r="E235" s="184" t="s">
        <v>404</v>
      </c>
      <c r="F235" s="185" t="s">
        <v>405</v>
      </c>
      <c r="G235" s="186" t="s">
        <v>222</v>
      </c>
      <c r="H235" s="187">
        <v>7</v>
      </c>
      <c r="I235" s="188"/>
      <c r="J235" s="189">
        <f>ROUND(I235*H235,2)</f>
        <v>0</v>
      </c>
      <c r="K235" s="185" t="s">
        <v>124</v>
      </c>
      <c r="L235" s="61"/>
      <c r="M235" s="190" t="s">
        <v>21</v>
      </c>
      <c r="N235" s="191" t="s">
        <v>45</v>
      </c>
      <c r="O235" s="42"/>
      <c r="P235" s="192">
        <f>O235*H235</f>
        <v>0</v>
      </c>
      <c r="Q235" s="192">
        <v>0</v>
      </c>
      <c r="R235" s="192">
        <f>Q235*H235</f>
        <v>0</v>
      </c>
      <c r="S235" s="192">
        <v>0</v>
      </c>
      <c r="T235" s="193">
        <f>S235*H235</f>
        <v>0</v>
      </c>
      <c r="AR235" s="24" t="s">
        <v>118</v>
      </c>
      <c r="AT235" s="24" t="s">
        <v>120</v>
      </c>
      <c r="AU235" s="24" t="s">
        <v>84</v>
      </c>
      <c r="AY235" s="24" t="s">
        <v>119</v>
      </c>
      <c r="BE235" s="194">
        <f>IF(N235="základní",J235,0)</f>
        <v>0</v>
      </c>
      <c r="BF235" s="194">
        <f>IF(N235="snížená",J235,0)</f>
        <v>0</v>
      </c>
      <c r="BG235" s="194">
        <f>IF(N235="zákl. přenesená",J235,0)</f>
        <v>0</v>
      </c>
      <c r="BH235" s="194">
        <f>IF(N235="sníž. přenesená",J235,0)</f>
        <v>0</v>
      </c>
      <c r="BI235" s="194">
        <f>IF(N235="nulová",J235,0)</f>
        <v>0</v>
      </c>
      <c r="BJ235" s="24" t="s">
        <v>82</v>
      </c>
      <c r="BK235" s="194">
        <f>ROUND(I235*H235,2)</f>
        <v>0</v>
      </c>
      <c r="BL235" s="24" t="s">
        <v>118</v>
      </c>
      <c r="BM235" s="24" t="s">
        <v>406</v>
      </c>
    </row>
    <row r="236" spans="2:51" s="10" customFormat="1" ht="13.5">
      <c r="B236" s="195"/>
      <c r="C236" s="196"/>
      <c r="D236" s="197" t="s">
        <v>127</v>
      </c>
      <c r="E236" s="198" t="s">
        <v>21</v>
      </c>
      <c r="F236" s="199" t="s">
        <v>392</v>
      </c>
      <c r="G236" s="196"/>
      <c r="H236" s="200">
        <v>7</v>
      </c>
      <c r="I236" s="201"/>
      <c r="J236" s="196"/>
      <c r="K236" s="196"/>
      <c r="L236" s="202"/>
      <c r="M236" s="203"/>
      <c r="N236" s="204"/>
      <c r="O236" s="204"/>
      <c r="P236" s="204"/>
      <c r="Q236" s="204"/>
      <c r="R236" s="204"/>
      <c r="S236" s="204"/>
      <c r="T236" s="205"/>
      <c r="AT236" s="206" t="s">
        <v>127</v>
      </c>
      <c r="AU236" s="206" t="s">
        <v>84</v>
      </c>
      <c r="AV236" s="10" t="s">
        <v>84</v>
      </c>
      <c r="AW236" s="10" t="s">
        <v>38</v>
      </c>
      <c r="AX236" s="10" t="s">
        <v>82</v>
      </c>
      <c r="AY236" s="206" t="s">
        <v>119</v>
      </c>
    </row>
    <row r="237" spans="2:65" s="1" customFormat="1" ht="25.5" customHeight="1">
      <c r="B237" s="41"/>
      <c r="C237" s="183" t="s">
        <v>407</v>
      </c>
      <c r="D237" s="183" t="s">
        <v>120</v>
      </c>
      <c r="E237" s="184" t="s">
        <v>408</v>
      </c>
      <c r="F237" s="185" t="s">
        <v>409</v>
      </c>
      <c r="G237" s="186" t="s">
        <v>222</v>
      </c>
      <c r="H237" s="187">
        <v>6</v>
      </c>
      <c r="I237" s="188"/>
      <c r="J237" s="189">
        <f>ROUND(I237*H237,2)</f>
        <v>0</v>
      </c>
      <c r="K237" s="185" t="s">
        <v>124</v>
      </c>
      <c r="L237" s="61"/>
      <c r="M237" s="190" t="s">
        <v>21</v>
      </c>
      <c r="N237" s="191" t="s">
        <v>45</v>
      </c>
      <c r="O237" s="42"/>
      <c r="P237" s="192">
        <f>O237*H237</f>
        <v>0</v>
      </c>
      <c r="Q237" s="192">
        <v>0</v>
      </c>
      <c r="R237" s="192">
        <f>Q237*H237</f>
        <v>0</v>
      </c>
      <c r="S237" s="192">
        <v>0</v>
      </c>
      <c r="T237" s="193">
        <f>S237*H237</f>
        <v>0</v>
      </c>
      <c r="AR237" s="24" t="s">
        <v>118</v>
      </c>
      <c r="AT237" s="24" t="s">
        <v>120</v>
      </c>
      <c r="AU237" s="24" t="s">
        <v>84</v>
      </c>
      <c r="AY237" s="24" t="s">
        <v>119</v>
      </c>
      <c r="BE237" s="194">
        <f>IF(N237="základní",J237,0)</f>
        <v>0</v>
      </c>
      <c r="BF237" s="194">
        <f>IF(N237="snížená",J237,0)</f>
        <v>0</v>
      </c>
      <c r="BG237" s="194">
        <f>IF(N237="zákl. přenesená",J237,0)</f>
        <v>0</v>
      </c>
      <c r="BH237" s="194">
        <f>IF(N237="sníž. přenesená",J237,0)</f>
        <v>0</v>
      </c>
      <c r="BI237" s="194">
        <f>IF(N237="nulová",J237,0)</f>
        <v>0</v>
      </c>
      <c r="BJ237" s="24" t="s">
        <v>82</v>
      </c>
      <c r="BK237" s="194">
        <f>ROUND(I237*H237,2)</f>
        <v>0</v>
      </c>
      <c r="BL237" s="24" t="s">
        <v>118</v>
      </c>
      <c r="BM237" s="24" t="s">
        <v>410</v>
      </c>
    </row>
    <row r="238" spans="2:51" s="10" customFormat="1" ht="13.5">
      <c r="B238" s="195"/>
      <c r="C238" s="196"/>
      <c r="D238" s="197" t="s">
        <v>127</v>
      </c>
      <c r="E238" s="198" t="s">
        <v>21</v>
      </c>
      <c r="F238" s="199" t="s">
        <v>397</v>
      </c>
      <c r="G238" s="196"/>
      <c r="H238" s="200">
        <v>6</v>
      </c>
      <c r="I238" s="201"/>
      <c r="J238" s="196"/>
      <c r="K238" s="196"/>
      <c r="L238" s="202"/>
      <c r="M238" s="203"/>
      <c r="N238" s="204"/>
      <c r="O238" s="204"/>
      <c r="P238" s="204"/>
      <c r="Q238" s="204"/>
      <c r="R238" s="204"/>
      <c r="S238" s="204"/>
      <c r="T238" s="205"/>
      <c r="AT238" s="206" t="s">
        <v>127</v>
      </c>
      <c r="AU238" s="206" t="s">
        <v>84</v>
      </c>
      <c r="AV238" s="10" t="s">
        <v>84</v>
      </c>
      <c r="AW238" s="10" t="s">
        <v>38</v>
      </c>
      <c r="AX238" s="10" t="s">
        <v>82</v>
      </c>
      <c r="AY238" s="206" t="s">
        <v>119</v>
      </c>
    </row>
    <row r="239" spans="2:65" s="1" customFormat="1" ht="25.5" customHeight="1">
      <c r="B239" s="41"/>
      <c r="C239" s="183" t="s">
        <v>411</v>
      </c>
      <c r="D239" s="183" t="s">
        <v>120</v>
      </c>
      <c r="E239" s="184" t="s">
        <v>412</v>
      </c>
      <c r="F239" s="185" t="s">
        <v>413</v>
      </c>
      <c r="G239" s="186" t="s">
        <v>222</v>
      </c>
      <c r="H239" s="187">
        <v>2</v>
      </c>
      <c r="I239" s="188"/>
      <c r="J239" s="189">
        <f>ROUND(I239*H239,2)</f>
        <v>0</v>
      </c>
      <c r="K239" s="185" t="s">
        <v>124</v>
      </c>
      <c r="L239" s="61"/>
      <c r="M239" s="190" t="s">
        <v>21</v>
      </c>
      <c r="N239" s="191" t="s">
        <v>45</v>
      </c>
      <c r="O239" s="42"/>
      <c r="P239" s="192">
        <f>O239*H239</f>
        <v>0</v>
      </c>
      <c r="Q239" s="192">
        <v>0</v>
      </c>
      <c r="R239" s="192">
        <f>Q239*H239</f>
        <v>0</v>
      </c>
      <c r="S239" s="192">
        <v>0</v>
      </c>
      <c r="T239" s="193">
        <f>S239*H239</f>
        <v>0</v>
      </c>
      <c r="AR239" s="24" t="s">
        <v>118</v>
      </c>
      <c r="AT239" s="24" t="s">
        <v>120</v>
      </c>
      <c r="AU239" s="24" t="s">
        <v>84</v>
      </c>
      <c r="AY239" s="24" t="s">
        <v>119</v>
      </c>
      <c r="BE239" s="194">
        <f>IF(N239="základní",J239,0)</f>
        <v>0</v>
      </c>
      <c r="BF239" s="194">
        <f>IF(N239="snížená",J239,0)</f>
        <v>0</v>
      </c>
      <c r="BG239" s="194">
        <f>IF(N239="zákl. přenesená",J239,0)</f>
        <v>0</v>
      </c>
      <c r="BH239" s="194">
        <f>IF(N239="sníž. přenesená",J239,0)</f>
        <v>0</v>
      </c>
      <c r="BI239" s="194">
        <f>IF(N239="nulová",J239,0)</f>
        <v>0</v>
      </c>
      <c r="BJ239" s="24" t="s">
        <v>82</v>
      </c>
      <c r="BK239" s="194">
        <f>ROUND(I239*H239,2)</f>
        <v>0</v>
      </c>
      <c r="BL239" s="24" t="s">
        <v>118</v>
      </c>
      <c r="BM239" s="24" t="s">
        <v>414</v>
      </c>
    </row>
    <row r="240" spans="2:51" s="10" customFormat="1" ht="13.5">
      <c r="B240" s="195"/>
      <c r="C240" s="196"/>
      <c r="D240" s="197" t="s">
        <v>127</v>
      </c>
      <c r="E240" s="198" t="s">
        <v>21</v>
      </c>
      <c r="F240" s="199" t="s">
        <v>402</v>
      </c>
      <c r="G240" s="196"/>
      <c r="H240" s="200">
        <v>2</v>
      </c>
      <c r="I240" s="201"/>
      <c r="J240" s="196"/>
      <c r="K240" s="196"/>
      <c r="L240" s="202"/>
      <c r="M240" s="203"/>
      <c r="N240" s="204"/>
      <c r="O240" s="204"/>
      <c r="P240" s="204"/>
      <c r="Q240" s="204"/>
      <c r="R240" s="204"/>
      <c r="S240" s="204"/>
      <c r="T240" s="205"/>
      <c r="AT240" s="206" t="s">
        <v>127</v>
      </c>
      <c r="AU240" s="206" t="s">
        <v>84</v>
      </c>
      <c r="AV240" s="10" t="s">
        <v>84</v>
      </c>
      <c r="AW240" s="10" t="s">
        <v>38</v>
      </c>
      <c r="AX240" s="10" t="s">
        <v>82</v>
      </c>
      <c r="AY240" s="206" t="s">
        <v>119</v>
      </c>
    </row>
    <row r="241" spans="2:65" s="1" customFormat="1" ht="38.25" customHeight="1">
      <c r="B241" s="41"/>
      <c r="C241" s="183" t="s">
        <v>415</v>
      </c>
      <c r="D241" s="183" t="s">
        <v>120</v>
      </c>
      <c r="E241" s="184" t="s">
        <v>416</v>
      </c>
      <c r="F241" s="185" t="s">
        <v>417</v>
      </c>
      <c r="G241" s="186" t="s">
        <v>214</v>
      </c>
      <c r="H241" s="187">
        <v>585.481</v>
      </c>
      <c r="I241" s="188"/>
      <c r="J241" s="189">
        <f>ROUND(I241*H241,2)</f>
        <v>0</v>
      </c>
      <c r="K241" s="185" t="s">
        <v>124</v>
      </c>
      <c r="L241" s="61"/>
      <c r="M241" s="190" t="s">
        <v>21</v>
      </c>
      <c r="N241" s="191" t="s">
        <v>45</v>
      </c>
      <c r="O241" s="42"/>
      <c r="P241" s="192">
        <f>O241*H241</f>
        <v>0</v>
      </c>
      <c r="Q241" s="192">
        <v>0</v>
      </c>
      <c r="R241" s="192">
        <f>Q241*H241</f>
        <v>0</v>
      </c>
      <c r="S241" s="192">
        <v>0</v>
      </c>
      <c r="T241" s="193">
        <f>S241*H241</f>
        <v>0</v>
      </c>
      <c r="AR241" s="24" t="s">
        <v>118</v>
      </c>
      <c r="AT241" s="24" t="s">
        <v>120</v>
      </c>
      <c r="AU241" s="24" t="s">
        <v>84</v>
      </c>
      <c r="AY241" s="24" t="s">
        <v>119</v>
      </c>
      <c r="BE241" s="194">
        <f>IF(N241="základní",J241,0)</f>
        <v>0</v>
      </c>
      <c r="BF241" s="194">
        <f>IF(N241="snížená",J241,0)</f>
        <v>0</v>
      </c>
      <c r="BG241" s="194">
        <f>IF(N241="zákl. přenesená",J241,0)</f>
        <v>0</v>
      </c>
      <c r="BH241" s="194">
        <f>IF(N241="sníž. přenesená",J241,0)</f>
        <v>0</v>
      </c>
      <c r="BI241" s="194">
        <f>IF(N241="nulová",J241,0)</f>
        <v>0</v>
      </c>
      <c r="BJ241" s="24" t="s">
        <v>82</v>
      </c>
      <c r="BK241" s="194">
        <f>ROUND(I241*H241,2)</f>
        <v>0</v>
      </c>
      <c r="BL241" s="24" t="s">
        <v>118</v>
      </c>
      <c r="BM241" s="24" t="s">
        <v>418</v>
      </c>
    </row>
    <row r="242" spans="2:51" s="10" customFormat="1" ht="27">
      <c r="B242" s="195"/>
      <c r="C242" s="196"/>
      <c r="D242" s="197" t="s">
        <v>127</v>
      </c>
      <c r="E242" s="198" t="s">
        <v>21</v>
      </c>
      <c r="F242" s="199" t="s">
        <v>419</v>
      </c>
      <c r="G242" s="196"/>
      <c r="H242" s="200">
        <v>585.481</v>
      </c>
      <c r="I242" s="201"/>
      <c r="J242" s="196"/>
      <c r="K242" s="196"/>
      <c r="L242" s="202"/>
      <c r="M242" s="203"/>
      <c r="N242" s="204"/>
      <c r="O242" s="204"/>
      <c r="P242" s="204"/>
      <c r="Q242" s="204"/>
      <c r="R242" s="204"/>
      <c r="S242" s="204"/>
      <c r="T242" s="205"/>
      <c r="AT242" s="206" t="s">
        <v>127</v>
      </c>
      <c r="AU242" s="206" t="s">
        <v>84</v>
      </c>
      <c r="AV242" s="10" t="s">
        <v>84</v>
      </c>
      <c r="AW242" s="10" t="s">
        <v>38</v>
      </c>
      <c r="AX242" s="10" t="s">
        <v>82</v>
      </c>
      <c r="AY242" s="206" t="s">
        <v>119</v>
      </c>
    </row>
    <row r="243" spans="2:65" s="1" customFormat="1" ht="38.25" customHeight="1">
      <c r="B243" s="41"/>
      <c r="C243" s="183" t="s">
        <v>420</v>
      </c>
      <c r="D243" s="183" t="s">
        <v>120</v>
      </c>
      <c r="E243" s="184" t="s">
        <v>421</v>
      </c>
      <c r="F243" s="185" t="s">
        <v>422</v>
      </c>
      <c r="G243" s="186" t="s">
        <v>214</v>
      </c>
      <c r="H243" s="187">
        <v>506.402</v>
      </c>
      <c r="I243" s="188"/>
      <c r="J243" s="189">
        <f>ROUND(I243*H243,2)</f>
        <v>0</v>
      </c>
      <c r="K243" s="185" t="s">
        <v>124</v>
      </c>
      <c r="L243" s="61"/>
      <c r="M243" s="190" t="s">
        <v>21</v>
      </c>
      <c r="N243" s="191" t="s">
        <v>45</v>
      </c>
      <c r="O243" s="42"/>
      <c r="P243" s="192">
        <f>O243*H243</f>
        <v>0</v>
      </c>
      <c r="Q243" s="192">
        <v>0</v>
      </c>
      <c r="R243" s="192">
        <f>Q243*H243</f>
        <v>0</v>
      </c>
      <c r="S243" s="192">
        <v>0</v>
      </c>
      <c r="T243" s="193">
        <f>S243*H243</f>
        <v>0</v>
      </c>
      <c r="AR243" s="24" t="s">
        <v>118</v>
      </c>
      <c r="AT243" s="24" t="s">
        <v>120</v>
      </c>
      <c r="AU243" s="24" t="s">
        <v>84</v>
      </c>
      <c r="AY243" s="24" t="s">
        <v>119</v>
      </c>
      <c r="BE243" s="194">
        <f>IF(N243="základní",J243,0)</f>
        <v>0</v>
      </c>
      <c r="BF243" s="194">
        <f>IF(N243="snížená",J243,0)</f>
        <v>0</v>
      </c>
      <c r="BG243" s="194">
        <f>IF(N243="zákl. přenesená",J243,0)</f>
        <v>0</v>
      </c>
      <c r="BH243" s="194">
        <f>IF(N243="sníž. přenesená",J243,0)</f>
        <v>0</v>
      </c>
      <c r="BI243" s="194">
        <f>IF(N243="nulová",J243,0)</f>
        <v>0</v>
      </c>
      <c r="BJ243" s="24" t="s">
        <v>82</v>
      </c>
      <c r="BK243" s="194">
        <f>ROUND(I243*H243,2)</f>
        <v>0</v>
      </c>
      <c r="BL243" s="24" t="s">
        <v>118</v>
      </c>
      <c r="BM243" s="24" t="s">
        <v>423</v>
      </c>
    </row>
    <row r="244" spans="2:47" s="1" customFormat="1" ht="175.5">
      <c r="B244" s="41"/>
      <c r="C244" s="63"/>
      <c r="D244" s="197" t="s">
        <v>209</v>
      </c>
      <c r="E244" s="63"/>
      <c r="F244" s="229" t="s">
        <v>424</v>
      </c>
      <c r="G244" s="63"/>
      <c r="H244" s="63"/>
      <c r="I244" s="156"/>
      <c r="J244" s="63"/>
      <c r="K244" s="63"/>
      <c r="L244" s="61"/>
      <c r="M244" s="230"/>
      <c r="N244" s="42"/>
      <c r="O244" s="42"/>
      <c r="P244" s="42"/>
      <c r="Q244" s="42"/>
      <c r="R244" s="42"/>
      <c r="S244" s="42"/>
      <c r="T244" s="78"/>
      <c r="AT244" s="24" t="s">
        <v>209</v>
      </c>
      <c r="AU244" s="24" t="s">
        <v>84</v>
      </c>
    </row>
    <row r="245" spans="2:51" s="11" customFormat="1" ht="13.5">
      <c r="B245" s="207"/>
      <c r="C245" s="208"/>
      <c r="D245" s="197" t="s">
        <v>127</v>
      </c>
      <c r="E245" s="209" t="s">
        <v>21</v>
      </c>
      <c r="F245" s="210" t="s">
        <v>425</v>
      </c>
      <c r="G245" s="208"/>
      <c r="H245" s="209" t="s">
        <v>21</v>
      </c>
      <c r="I245" s="211"/>
      <c r="J245" s="208"/>
      <c r="K245" s="208"/>
      <c r="L245" s="212"/>
      <c r="M245" s="213"/>
      <c r="N245" s="214"/>
      <c r="O245" s="214"/>
      <c r="P245" s="214"/>
      <c r="Q245" s="214"/>
      <c r="R245" s="214"/>
      <c r="S245" s="214"/>
      <c r="T245" s="215"/>
      <c r="AT245" s="216" t="s">
        <v>127</v>
      </c>
      <c r="AU245" s="216" t="s">
        <v>84</v>
      </c>
      <c r="AV245" s="11" t="s">
        <v>82</v>
      </c>
      <c r="AW245" s="11" t="s">
        <v>38</v>
      </c>
      <c r="AX245" s="11" t="s">
        <v>74</v>
      </c>
      <c r="AY245" s="216" t="s">
        <v>119</v>
      </c>
    </row>
    <row r="246" spans="2:51" s="10" customFormat="1" ht="13.5">
      <c r="B246" s="195"/>
      <c r="C246" s="196"/>
      <c r="D246" s="197" t="s">
        <v>127</v>
      </c>
      <c r="E246" s="198" t="s">
        <v>21</v>
      </c>
      <c r="F246" s="199" t="s">
        <v>426</v>
      </c>
      <c r="G246" s="196"/>
      <c r="H246" s="200">
        <v>683.088</v>
      </c>
      <c r="I246" s="201"/>
      <c r="J246" s="196"/>
      <c r="K246" s="196"/>
      <c r="L246" s="202"/>
      <c r="M246" s="203"/>
      <c r="N246" s="204"/>
      <c r="O246" s="204"/>
      <c r="P246" s="204"/>
      <c r="Q246" s="204"/>
      <c r="R246" s="204"/>
      <c r="S246" s="204"/>
      <c r="T246" s="205"/>
      <c r="AT246" s="206" t="s">
        <v>127</v>
      </c>
      <c r="AU246" s="206" t="s">
        <v>84</v>
      </c>
      <c r="AV246" s="10" t="s">
        <v>84</v>
      </c>
      <c r="AW246" s="10" t="s">
        <v>38</v>
      </c>
      <c r="AX246" s="10" t="s">
        <v>74</v>
      </c>
      <c r="AY246" s="206" t="s">
        <v>119</v>
      </c>
    </row>
    <row r="247" spans="2:51" s="10" customFormat="1" ht="13.5">
      <c r="B247" s="195"/>
      <c r="C247" s="196"/>
      <c r="D247" s="197" t="s">
        <v>127</v>
      </c>
      <c r="E247" s="198" t="s">
        <v>21</v>
      </c>
      <c r="F247" s="199" t="s">
        <v>427</v>
      </c>
      <c r="G247" s="196"/>
      <c r="H247" s="200">
        <v>89.261</v>
      </c>
      <c r="I247" s="201"/>
      <c r="J247" s="196"/>
      <c r="K247" s="196"/>
      <c r="L247" s="202"/>
      <c r="M247" s="203"/>
      <c r="N247" s="204"/>
      <c r="O247" s="204"/>
      <c r="P247" s="204"/>
      <c r="Q247" s="204"/>
      <c r="R247" s="204"/>
      <c r="S247" s="204"/>
      <c r="T247" s="205"/>
      <c r="AT247" s="206" t="s">
        <v>127</v>
      </c>
      <c r="AU247" s="206" t="s">
        <v>84</v>
      </c>
      <c r="AV247" s="10" t="s">
        <v>84</v>
      </c>
      <c r="AW247" s="10" t="s">
        <v>38</v>
      </c>
      <c r="AX247" s="10" t="s">
        <v>74</v>
      </c>
      <c r="AY247" s="206" t="s">
        <v>119</v>
      </c>
    </row>
    <row r="248" spans="2:51" s="10" customFormat="1" ht="13.5">
      <c r="B248" s="195"/>
      <c r="C248" s="196"/>
      <c r="D248" s="197" t="s">
        <v>127</v>
      </c>
      <c r="E248" s="198" t="s">
        <v>21</v>
      </c>
      <c r="F248" s="199" t="s">
        <v>428</v>
      </c>
      <c r="G248" s="196"/>
      <c r="H248" s="200">
        <v>22.514</v>
      </c>
      <c r="I248" s="201"/>
      <c r="J248" s="196"/>
      <c r="K248" s="196"/>
      <c r="L248" s="202"/>
      <c r="M248" s="203"/>
      <c r="N248" s="204"/>
      <c r="O248" s="204"/>
      <c r="P248" s="204"/>
      <c r="Q248" s="204"/>
      <c r="R248" s="204"/>
      <c r="S248" s="204"/>
      <c r="T248" s="205"/>
      <c r="AT248" s="206" t="s">
        <v>127</v>
      </c>
      <c r="AU248" s="206" t="s">
        <v>84</v>
      </c>
      <c r="AV248" s="10" t="s">
        <v>84</v>
      </c>
      <c r="AW248" s="10" t="s">
        <v>38</v>
      </c>
      <c r="AX248" s="10" t="s">
        <v>74</v>
      </c>
      <c r="AY248" s="206" t="s">
        <v>119</v>
      </c>
    </row>
    <row r="249" spans="2:51" s="10" customFormat="1" ht="13.5">
      <c r="B249" s="195"/>
      <c r="C249" s="196"/>
      <c r="D249" s="197" t="s">
        <v>127</v>
      </c>
      <c r="E249" s="198" t="s">
        <v>21</v>
      </c>
      <c r="F249" s="199" t="s">
        <v>429</v>
      </c>
      <c r="G249" s="196"/>
      <c r="H249" s="200">
        <v>3.6</v>
      </c>
      <c r="I249" s="201"/>
      <c r="J249" s="196"/>
      <c r="K249" s="196"/>
      <c r="L249" s="202"/>
      <c r="M249" s="203"/>
      <c r="N249" s="204"/>
      <c r="O249" s="204"/>
      <c r="P249" s="204"/>
      <c r="Q249" s="204"/>
      <c r="R249" s="204"/>
      <c r="S249" s="204"/>
      <c r="T249" s="205"/>
      <c r="AT249" s="206" t="s">
        <v>127</v>
      </c>
      <c r="AU249" s="206" t="s">
        <v>84</v>
      </c>
      <c r="AV249" s="10" t="s">
        <v>84</v>
      </c>
      <c r="AW249" s="10" t="s">
        <v>38</v>
      </c>
      <c r="AX249" s="10" t="s">
        <v>74</v>
      </c>
      <c r="AY249" s="206" t="s">
        <v>119</v>
      </c>
    </row>
    <row r="250" spans="2:51" s="10" customFormat="1" ht="13.5">
      <c r="B250" s="195"/>
      <c r="C250" s="196"/>
      <c r="D250" s="197" t="s">
        <v>127</v>
      </c>
      <c r="E250" s="198" t="s">
        <v>21</v>
      </c>
      <c r="F250" s="199" t="s">
        <v>430</v>
      </c>
      <c r="G250" s="196"/>
      <c r="H250" s="200">
        <v>19.648</v>
      </c>
      <c r="I250" s="201"/>
      <c r="J250" s="196"/>
      <c r="K250" s="196"/>
      <c r="L250" s="202"/>
      <c r="M250" s="203"/>
      <c r="N250" s="204"/>
      <c r="O250" s="204"/>
      <c r="P250" s="204"/>
      <c r="Q250" s="204"/>
      <c r="R250" s="204"/>
      <c r="S250" s="204"/>
      <c r="T250" s="205"/>
      <c r="AT250" s="206" t="s">
        <v>127</v>
      </c>
      <c r="AU250" s="206" t="s">
        <v>84</v>
      </c>
      <c r="AV250" s="10" t="s">
        <v>84</v>
      </c>
      <c r="AW250" s="10" t="s">
        <v>38</v>
      </c>
      <c r="AX250" s="10" t="s">
        <v>74</v>
      </c>
      <c r="AY250" s="206" t="s">
        <v>119</v>
      </c>
    </row>
    <row r="251" spans="2:51" s="10" customFormat="1" ht="13.5">
      <c r="B251" s="195"/>
      <c r="C251" s="196"/>
      <c r="D251" s="197" t="s">
        <v>127</v>
      </c>
      <c r="E251" s="198" t="s">
        <v>21</v>
      </c>
      <c r="F251" s="199" t="s">
        <v>431</v>
      </c>
      <c r="G251" s="196"/>
      <c r="H251" s="200">
        <v>-69.88</v>
      </c>
      <c r="I251" s="201"/>
      <c r="J251" s="196"/>
      <c r="K251" s="196"/>
      <c r="L251" s="202"/>
      <c r="M251" s="203"/>
      <c r="N251" s="204"/>
      <c r="O251" s="204"/>
      <c r="P251" s="204"/>
      <c r="Q251" s="204"/>
      <c r="R251" s="204"/>
      <c r="S251" s="204"/>
      <c r="T251" s="205"/>
      <c r="AT251" s="206" t="s">
        <v>127</v>
      </c>
      <c r="AU251" s="206" t="s">
        <v>84</v>
      </c>
      <c r="AV251" s="10" t="s">
        <v>84</v>
      </c>
      <c r="AW251" s="10" t="s">
        <v>38</v>
      </c>
      <c r="AX251" s="10" t="s">
        <v>74</v>
      </c>
      <c r="AY251" s="206" t="s">
        <v>119</v>
      </c>
    </row>
    <row r="252" spans="2:51" s="10" customFormat="1" ht="13.5">
      <c r="B252" s="195"/>
      <c r="C252" s="196"/>
      <c r="D252" s="197" t="s">
        <v>127</v>
      </c>
      <c r="E252" s="198" t="s">
        <v>21</v>
      </c>
      <c r="F252" s="199" t="s">
        <v>432</v>
      </c>
      <c r="G252" s="196"/>
      <c r="H252" s="200">
        <v>-450.73</v>
      </c>
      <c r="I252" s="201"/>
      <c r="J252" s="196"/>
      <c r="K252" s="196"/>
      <c r="L252" s="202"/>
      <c r="M252" s="203"/>
      <c r="N252" s="204"/>
      <c r="O252" s="204"/>
      <c r="P252" s="204"/>
      <c r="Q252" s="204"/>
      <c r="R252" s="204"/>
      <c r="S252" s="204"/>
      <c r="T252" s="205"/>
      <c r="AT252" s="206" t="s">
        <v>127</v>
      </c>
      <c r="AU252" s="206" t="s">
        <v>84</v>
      </c>
      <c r="AV252" s="10" t="s">
        <v>84</v>
      </c>
      <c r="AW252" s="10" t="s">
        <v>38</v>
      </c>
      <c r="AX252" s="10" t="s">
        <v>74</v>
      </c>
      <c r="AY252" s="206" t="s">
        <v>119</v>
      </c>
    </row>
    <row r="253" spans="2:51" s="10" customFormat="1" ht="13.5">
      <c r="B253" s="195"/>
      <c r="C253" s="196"/>
      <c r="D253" s="197" t="s">
        <v>127</v>
      </c>
      <c r="E253" s="198" t="s">
        <v>21</v>
      </c>
      <c r="F253" s="199" t="s">
        <v>433</v>
      </c>
      <c r="G253" s="196"/>
      <c r="H253" s="200">
        <v>246.785</v>
      </c>
      <c r="I253" s="201"/>
      <c r="J253" s="196"/>
      <c r="K253" s="196"/>
      <c r="L253" s="202"/>
      <c r="M253" s="203"/>
      <c r="N253" s="204"/>
      <c r="O253" s="204"/>
      <c r="P253" s="204"/>
      <c r="Q253" s="204"/>
      <c r="R253" s="204"/>
      <c r="S253" s="204"/>
      <c r="T253" s="205"/>
      <c r="AT253" s="206" t="s">
        <v>127</v>
      </c>
      <c r="AU253" s="206" t="s">
        <v>84</v>
      </c>
      <c r="AV253" s="10" t="s">
        <v>84</v>
      </c>
      <c r="AW253" s="10" t="s">
        <v>38</v>
      </c>
      <c r="AX253" s="10" t="s">
        <v>74</v>
      </c>
      <c r="AY253" s="206" t="s">
        <v>119</v>
      </c>
    </row>
    <row r="254" spans="2:51" s="10" customFormat="1" ht="13.5">
      <c r="B254" s="195"/>
      <c r="C254" s="196"/>
      <c r="D254" s="197" t="s">
        <v>127</v>
      </c>
      <c r="E254" s="198" t="s">
        <v>21</v>
      </c>
      <c r="F254" s="199" t="s">
        <v>434</v>
      </c>
      <c r="G254" s="196"/>
      <c r="H254" s="200">
        <v>-37.884</v>
      </c>
      <c r="I254" s="201"/>
      <c r="J254" s="196"/>
      <c r="K254" s="196"/>
      <c r="L254" s="202"/>
      <c r="M254" s="203"/>
      <c r="N254" s="204"/>
      <c r="O254" s="204"/>
      <c r="P254" s="204"/>
      <c r="Q254" s="204"/>
      <c r="R254" s="204"/>
      <c r="S254" s="204"/>
      <c r="T254" s="205"/>
      <c r="AT254" s="206" t="s">
        <v>127</v>
      </c>
      <c r="AU254" s="206" t="s">
        <v>84</v>
      </c>
      <c r="AV254" s="10" t="s">
        <v>84</v>
      </c>
      <c r="AW254" s="10" t="s">
        <v>38</v>
      </c>
      <c r="AX254" s="10" t="s">
        <v>74</v>
      </c>
      <c r="AY254" s="206" t="s">
        <v>119</v>
      </c>
    </row>
    <row r="255" spans="2:51" s="13" customFormat="1" ht="13.5">
      <c r="B255" s="231"/>
      <c r="C255" s="232"/>
      <c r="D255" s="197" t="s">
        <v>127</v>
      </c>
      <c r="E255" s="233" t="s">
        <v>21</v>
      </c>
      <c r="F255" s="234" t="s">
        <v>219</v>
      </c>
      <c r="G255" s="232"/>
      <c r="H255" s="235">
        <v>506.402</v>
      </c>
      <c r="I255" s="236"/>
      <c r="J255" s="232"/>
      <c r="K255" s="232"/>
      <c r="L255" s="237"/>
      <c r="M255" s="238"/>
      <c r="N255" s="239"/>
      <c r="O255" s="239"/>
      <c r="P255" s="239"/>
      <c r="Q255" s="239"/>
      <c r="R255" s="239"/>
      <c r="S255" s="239"/>
      <c r="T255" s="240"/>
      <c r="AT255" s="241" t="s">
        <v>127</v>
      </c>
      <c r="AU255" s="241" t="s">
        <v>84</v>
      </c>
      <c r="AV255" s="13" t="s">
        <v>118</v>
      </c>
      <c r="AW255" s="13" t="s">
        <v>38</v>
      </c>
      <c r="AX255" s="13" t="s">
        <v>82</v>
      </c>
      <c r="AY255" s="241" t="s">
        <v>119</v>
      </c>
    </row>
    <row r="256" spans="2:65" s="1" customFormat="1" ht="38.25" customHeight="1">
      <c r="B256" s="41"/>
      <c r="C256" s="183" t="s">
        <v>435</v>
      </c>
      <c r="D256" s="183" t="s">
        <v>120</v>
      </c>
      <c r="E256" s="184" t="s">
        <v>436</v>
      </c>
      <c r="F256" s="185" t="s">
        <v>437</v>
      </c>
      <c r="G256" s="186" t="s">
        <v>214</v>
      </c>
      <c r="H256" s="187">
        <v>97.584</v>
      </c>
      <c r="I256" s="188"/>
      <c r="J256" s="189">
        <f>ROUND(I256*H256,2)</f>
        <v>0</v>
      </c>
      <c r="K256" s="185" t="s">
        <v>124</v>
      </c>
      <c r="L256" s="61"/>
      <c r="M256" s="190" t="s">
        <v>21</v>
      </c>
      <c r="N256" s="191" t="s">
        <v>45</v>
      </c>
      <c r="O256" s="42"/>
      <c r="P256" s="192">
        <f>O256*H256</f>
        <v>0</v>
      </c>
      <c r="Q256" s="192">
        <v>0</v>
      </c>
      <c r="R256" s="192">
        <f>Q256*H256</f>
        <v>0</v>
      </c>
      <c r="S256" s="192">
        <v>0</v>
      </c>
      <c r="T256" s="193">
        <f>S256*H256</f>
        <v>0</v>
      </c>
      <c r="AR256" s="24" t="s">
        <v>118</v>
      </c>
      <c r="AT256" s="24" t="s">
        <v>120</v>
      </c>
      <c r="AU256" s="24" t="s">
        <v>84</v>
      </c>
      <c r="AY256" s="24" t="s">
        <v>119</v>
      </c>
      <c r="BE256" s="194">
        <f>IF(N256="základní",J256,0)</f>
        <v>0</v>
      </c>
      <c r="BF256" s="194">
        <f>IF(N256="snížená",J256,0)</f>
        <v>0</v>
      </c>
      <c r="BG256" s="194">
        <f>IF(N256="zákl. přenesená",J256,0)</f>
        <v>0</v>
      </c>
      <c r="BH256" s="194">
        <f>IF(N256="sníž. přenesená",J256,0)</f>
        <v>0</v>
      </c>
      <c r="BI256" s="194">
        <f>IF(N256="nulová",J256,0)</f>
        <v>0</v>
      </c>
      <c r="BJ256" s="24" t="s">
        <v>82</v>
      </c>
      <c r="BK256" s="194">
        <f>ROUND(I256*H256,2)</f>
        <v>0</v>
      </c>
      <c r="BL256" s="24" t="s">
        <v>118</v>
      </c>
      <c r="BM256" s="24" t="s">
        <v>438</v>
      </c>
    </row>
    <row r="257" spans="2:47" s="1" customFormat="1" ht="175.5">
      <c r="B257" s="41"/>
      <c r="C257" s="63"/>
      <c r="D257" s="197" t="s">
        <v>209</v>
      </c>
      <c r="E257" s="63"/>
      <c r="F257" s="229" t="s">
        <v>424</v>
      </c>
      <c r="G257" s="63"/>
      <c r="H257" s="63"/>
      <c r="I257" s="156"/>
      <c r="J257" s="63"/>
      <c r="K257" s="63"/>
      <c r="L257" s="61"/>
      <c r="M257" s="230"/>
      <c r="N257" s="42"/>
      <c r="O257" s="42"/>
      <c r="P257" s="42"/>
      <c r="Q257" s="42"/>
      <c r="R257" s="42"/>
      <c r="S257" s="42"/>
      <c r="T257" s="78"/>
      <c r="AT257" s="24" t="s">
        <v>209</v>
      </c>
      <c r="AU257" s="24" t="s">
        <v>84</v>
      </c>
    </row>
    <row r="258" spans="2:51" s="11" customFormat="1" ht="13.5">
      <c r="B258" s="207"/>
      <c r="C258" s="208"/>
      <c r="D258" s="197" t="s">
        <v>127</v>
      </c>
      <c r="E258" s="209" t="s">
        <v>21</v>
      </c>
      <c r="F258" s="210" t="s">
        <v>439</v>
      </c>
      <c r="G258" s="208"/>
      <c r="H258" s="209" t="s">
        <v>21</v>
      </c>
      <c r="I258" s="211"/>
      <c r="J258" s="208"/>
      <c r="K258" s="208"/>
      <c r="L258" s="212"/>
      <c r="M258" s="213"/>
      <c r="N258" s="214"/>
      <c r="O258" s="214"/>
      <c r="P258" s="214"/>
      <c r="Q258" s="214"/>
      <c r="R258" s="214"/>
      <c r="S258" s="214"/>
      <c r="T258" s="215"/>
      <c r="AT258" s="216" t="s">
        <v>127</v>
      </c>
      <c r="AU258" s="216" t="s">
        <v>84</v>
      </c>
      <c r="AV258" s="11" t="s">
        <v>82</v>
      </c>
      <c r="AW258" s="11" t="s">
        <v>38</v>
      </c>
      <c r="AX258" s="11" t="s">
        <v>74</v>
      </c>
      <c r="AY258" s="216" t="s">
        <v>119</v>
      </c>
    </row>
    <row r="259" spans="2:51" s="10" customFormat="1" ht="13.5">
      <c r="B259" s="195"/>
      <c r="C259" s="196"/>
      <c r="D259" s="197" t="s">
        <v>127</v>
      </c>
      <c r="E259" s="198" t="s">
        <v>21</v>
      </c>
      <c r="F259" s="199" t="s">
        <v>440</v>
      </c>
      <c r="G259" s="196"/>
      <c r="H259" s="200">
        <v>97.584</v>
      </c>
      <c r="I259" s="201"/>
      <c r="J259" s="196"/>
      <c r="K259" s="196"/>
      <c r="L259" s="202"/>
      <c r="M259" s="203"/>
      <c r="N259" s="204"/>
      <c r="O259" s="204"/>
      <c r="P259" s="204"/>
      <c r="Q259" s="204"/>
      <c r="R259" s="204"/>
      <c r="S259" s="204"/>
      <c r="T259" s="205"/>
      <c r="AT259" s="206" t="s">
        <v>127</v>
      </c>
      <c r="AU259" s="206" t="s">
        <v>84</v>
      </c>
      <c r="AV259" s="10" t="s">
        <v>84</v>
      </c>
      <c r="AW259" s="10" t="s">
        <v>38</v>
      </c>
      <c r="AX259" s="10" t="s">
        <v>74</v>
      </c>
      <c r="AY259" s="206" t="s">
        <v>119</v>
      </c>
    </row>
    <row r="260" spans="2:51" s="11" customFormat="1" ht="27">
      <c r="B260" s="207"/>
      <c r="C260" s="208"/>
      <c r="D260" s="197" t="s">
        <v>127</v>
      </c>
      <c r="E260" s="209" t="s">
        <v>21</v>
      </c>
      <c r="F260" s="210" t="s">
        <v>441</v>
      </c>
      <c r="G260" s="208"/>
      <c r="H260" s="209" t="s">
        <v>21</v>
      </c>
      <c r="I260" s="211"/>
      <c r="J260" s="208"/>
      <c r="K260" s="208"/>
      <c r="L260" s="212"/>
      <c r="M260" s="213"/>
      <c r="N260" s="214"/>
      <c r="O260" s="214"/>
      <c r="P260" s="214"/>
      <c r="Q260" s="214"/>
      <c r="R260" s="214"/>
      <c r="S260" s="214"/>
      <c r="T260" s="215"/>
      <c r="AT260" s="216" t="s">
        <v>127</v>
      </c>
      <c r="AU260" s="216" t="s">
        <v>84</v>
      </c>
      <c r="AV260" s="11" t="s">
        <v>82</v>
      </c>
      <c r="AW260" s="11" t="s">
        <v>38</v>
      </c>
      <c r="AX260" s="11" t="s">
        <v>74</v>
      </c>
      <c r="AY260" s="216" t="s">
        <v>119</v>
      </c>
    </row>
    <row r="261" spans="2:51" s="11" customFormat="1" ht="13.5">
      <c r="B261" s="207"/>
      <c r="C261" s="208"/>
      <c r="D261" s="197" t="s">
        <v>127</v>
      </c>
      <c r="E261" s="209" t="s">
        <v>21</v>
      </c>
      <c r="F261" s="210" t="s">
        <v>442</v>
      </c>
      <c r="G261" s="208"/>
      <c r="H261" s="209" t="s">
        <v>21</v>
      </c>
      <c r="I261" s="211"/>
      <c r="J261" s="208"/>
      <c r="K261" s="208"/>
      <c r="L261" s="212"/>
      <c r="M261" s="213"/>
      <c r="N261" s="214"/>
      <c r="O261" s="214"/>
      <c r="P261" s="214"/>
      <c r="Q261" s="214"/>
      <c r="R261" s="214"/>
      <c r="S261" s="214"/>
      <c r="T261" s="215"/>
      <c r="AT261" s="216" t="s">
        <v>127</v>
      </c>
      <c r="AU261" s="216" t="s">
        <v>84</v>
      </c>
      <c r="AV261" s="11" t="s">
        <v>82</v>
      </c>
      <c r="AW261" s="11" t="s">
        <v>38</v>
      </c>
      <c r="AX261" s="11" t="s">
        <v>74</v>
      </c>
      <c r="AY261" s="216" t="s">
        <v>119</v>
      </c>
    </row>
    <row r="262" spans="2:51" s="11" customFormat="1" ht="13.5">
      <c r="B262" s="207"/>
      <c r="C262" s="208"/>
      <c r="D262" s="197" t="s">
        <v>127</v>
      </c>
      <c r="E262" s="209" t="s">
        <v>21</v>
      </c>
      <c r="F262" s="210" t="s">
        <v>443</v>
      </c>
      <c r="G262" s="208"/>
      <c r="H262" s="209" t="s">
        <v>21</v>
      </c>
      <c r="I262" s="211"/>
      <c r="J262" s="208"/>
      <c r="K262" s="208"/>
      <c r="L262" s="212"/>
      <c r="M262" s="213"/>
      <c r="N262" s="214"/>
      <c r="O262" s="214"/>
      <c r="P262" s="214"/>
      <c r="Q262" s="214"/>
      <c r="R262" s="214"/>
      <c r="S262" s="214"/>
      <c r="T262" s="215"/>
      <c r="AT262" s="216" t="s">
        <v>127</v>
      </c>
      <c r="AU262" s="216" t="s">
        <v>84</v>
      </c>
      <c r="AV262" s="11" t="s">
        <v>82</v>
      </c>
      <c r="AW262" s="11" t="s">
        <v>38</v>
      </c>
      <c r="AX262" s="11" t="s">
        <v>74</v>
      </c>
      <c r="AY262" s="216" t="s">
        <v>119</v>
      </c>
    </row>
    <row r="263" spans="2:51" s="11" customFormat="1" ht="13.5">
      <c r="B263" s="207"/>
      <c r="C263" s="208"/>
      <c r="D263" s="197" t="s">
        <v>127</v>
      </c>
      <c r="E263" s="209" t="s">
        <v>21</v>
      </c>
      <c r="F263" s="210" t="s">
        <v>444</v>
      </c>
      <c r="G263" s="208"/>
      <c r="H263" s="209" t="s">
        <v>21</v>
      </c>
      <c r="I263" s="211"/>
      <c r="J263" s="208"/>
      <c r="K263" s="208"/>
      <c r="L263" s="212"/>
      <c r="M263" s="213"/>
      <c r="N263" s="214"/>
      <c r="O263" s="214"/>
      <c r="P263" s="214"/>
      <c r="Q263" s="214"/>
      <c r="R263" s="214"/>
      <c r="S263" s="214"/>
      <c r="T263" s="215"/>
      <c r="AT263" s="216" t="s">
        <v>127</v>
      </c>
      <c r="AU263" s="216" t="s">
        <v>84</v>
      </c>
      <c r="AV263" s="11" t="s">
        <v>82</v>
      </c>
      <c r="AW263" s="11" t="s">
        <v>38</v>
      </c>
      <c r="AX263" s="11" t="s">
        <v>74</v>
      </c>
      <c r="AY263" s="216" t="s">
        <v>119</v>
      </c>
    </row>
    <row r="264" spans="2:51" s="11" customFormat="1" ht="13.5">
      <c r="B264" s="207"/>
      <c r="C264" s="208"/>
      <c r="D264" s="197" t="s">
        <v>127</v>
      </c>
      <c r="E264" s="209" t="s">
        <v>21</v>
      </c>
      <c r="F264" s="210" t="s">
        <v>445</v>
      </c>
      <c r="G264" s="208"/>
      <c r="H264" s="209" t="s">
        <v>21</v>
      </c>
      <c r="I264" s="211"/>
      <c r="J264" s="208"/>
      <c r="K264" s="208"/>
      <c r="L264" s="212"/>
      <c r="M264" s="213"/>
      <c r="N264" s="214"/>
      <c r="O264" s="214"/>
      <c r="P264" s="214"/>
      <c r="Q264" s="214"/>
      <c r="R264" s="214"/>
      <c r="S264" s="214"/>
      <c r="T264" s="215"/>
      <c r="AT264" s="216" t="s">
        <v>127</v>
      </c>
      <c r="AU264" s="216" t="s">
        <v>84</v>
      </c>
      <c r="AV264" s="11" t="s">
        <v>82</v>
      </c>
      <c r="AW264" s="11" t="s">
        <v>38</v>
      </c>
      <c r="AX264" s="11" t="s">
        <v>74</v>
      </c>
      <c r="AY264" s="216" t="s">
        <v>119</v>
      </c>
    </row>
    <row r="265" spans="2:51" s="13" customFormat="1" ht="13.5">
      <c r="B265" s="231"/>
      <c r="C265" s="232"/>
      <c r="D265" s="197" t="s">
        <v>127</v>
      </c>
      <c r="E265" s="233" t="s">
        <v>21</v>
      </c>
      <c r="F265" s="234" t="s">
        <v>219</v>
      </c>
      <c r="G265" s="232"/>
      <c r="H265" s="235">
        <v>97.584</v>
      </c>
      <c r="I265" s="236"/>
      <c r="J265" s="232"/>
      <c r="K265" s="232"/>
      <c r="L265" s="237"/>
      <c r="M265" s="238"/>
      <c r="N265" s="239"/>
      <c r="O265" s="239"/>
      <c r="P265" s="239"/>
      <c r="Q265" s="239"/>
      <c r="R265" s="239"/>
      <c r="S265" s="239"/>
      <c r="T265" s="240"/>
      <c r="AT265" s="241" t="s">
        <v>127</v>
      </c>
      <c r="AU265" s="241" t="s">
        <v>84</v>
      </c>
      <c r="AV265" s="13" t="s">
        <v>118</v>
      </c>
      <c r="AW265" s="13" t="s">
        <v>38</v>
      </c>
      <c r="AX265" s="13" t="s">
        <v>82</v>
      </c>
      <c r="AY265" s="241" t="s">
        <v>119</v>
      </c>
    </row>
    <row r="266" spans="2:65" s="1" customFormat="1" ht="51" customHeight="1">
      <c r="B266" s="41"/>
      <c r="C266" s="183" t="s">
        <v>446</v>
      </c>
      <c r="D266" s="183" t="s">
        <v>120</v>
      </c>
      <c r="E266" s="184" t="s">
        <v>447</v>
      </c>
      <c r="F266" s="185" t="s">
        <v>448</v>
      </c>
      <c r="G266" s="186" t="s">
        <v>214</v>
      </c>
      <c r="H266" s="187">
        <v>623.63</v>
      </c>
      <c r="I266" s="188"/>
      <c r="J266" s="189">
        <f>ROUND(I266*H266,2)</f>
        <v>0</v>
      </c>
      <c r="K266" s="185" t="s">
        <v>124</v>
      </c>
      <c r="L266" s="61"/>
      <c r="M266" s="190" t="s">
        <v>21</v>
      </c>
      <c r="N266" s="191" t="s">
        <v>45</v>
      </c>
      <c r="O266" s="42"/>
      <c r="P266" s="192">
        <f>O266*H266</f>
        <v>0</v>
      </c>
      <c r="Q266" s="192">
        <v>0</v>
      </c>
      <c r="R266" s="192">
        <f>Q266*H266</f>
        <v>0</v>
      </c>
      <c r="S266" s="192">
        <v>0</v>
      </c>
      <c r="T266" s="193">
        <f>S266*H266</f>
        <v>0</v>
      </c>
      <c r="AR266" s="24" t="s">
        <v>118</v>
      </c>
      <c r="AT266" s="24" t="s">
        <v>120</v>
      </c>
      <c r="AU266" s="24" t="s">
        <v>84</v>
      </c>
      <c r="AY266" s="24" t="s">
        <v>119</v>
      </c>
      <c r="BE266" s="194">
        <f>IF(N266="základní",J266,0)</f>
        <v>0</v>
      </c>
      <c r="BF266" s="194">
        <f>IF(N266="snížená",J266,0)</f>
        <v>0</v>
      </c>
      <c r="BG266" s="194">
        <f>IF(N266="zákl. přenesená",J266,0)</f>
        <v>0</v>
      </c>
      <c r="BH266" s="194">
        <f>IF(N266="sníž. přenesená",J266,0)</f>
        <v>0</v>
      </c>
      <c r="BI266" s="194">
        <f>IF(N266="nulová",J266,0)</f>
        <v>0</v>
      </c>
      <c r="BJ266" s="24" t="s">
        <v>82</v>
      </c>
      <c r="BK266" s="194">
        <f>ROUND(I266*H266,2)</f>
        <v>0</v>
      </c>
      <c r="BL266" s="24" t="s">
        <v>118</v>
      </c>
      <c r="BM266" s="24" t="s">
        <v>449</v>
      </c>
    </row>
    <row r="267" spans="2:51" s="10" customFormat="1" ht="13.5">
      <c r="B267" s="195"/>
      <c r="C267" s="196"/>
      <c r="D267" s="197" t="s">
        <v>127</v>
      </c>
      <c r="E267" s="198" t="s">
        <v>21</v>
      </c>
      <c r="F267" s="199" t="s">
        <v>450</v>
      </c>
      <c r="G267" s="196"/>
      <c r="H267" s="200">
        <v>380.85</v>
      </c>
      <c r="I267" s="201"/>
      <c r="J267" s="196"/>
      <c r="K267" s="196"/>
      <c r="L267" s="202"/>
      <c r="M267" s="203"/>
      <c r="N267" s="204"/>
      <c r="O267" s="204"/>
      <c r="P267" s="204"/>
      <c r="Q267" s="204"/>
      <c r="R267" s="204"/>
      <c r="S267" s="204"/>
      <c r="T267" s="205"/>
      <c r="AT267" s="206" t="s">
        <v>127</v>
      </c>
      <c r="AU267" s="206" t="s">
        <v>84</v>
      </c>
      <c r="AV267" s="10" t="s">
        <v>84</v>
      </c>
      <c r="AW267" s="10" t="s">
        <v>38</v>
      </c>
      <c r="AX267" s="10" t="s">
        <v>74</v>
      </c>
      <c r="AY267" s="206" t="s">
        <v>119</v>
      </c>
    </row>
    <row r="268" spans="2:51" s="10" customFormat="1" ht="13.5">
      <c r="B268" s="195"/>
      <c r="C268" s="196"/>
      <c r="D268" s="197" t="s">
        <v>127</v>
      </c>
      <c r="E268" s="198" t="s">
        <v>21</v>
      </c>
      <c r="F268" s="199" t="s">
        <v>451</v>
      </c>
      <c r="G268" s="196"/>
      <c r="H268" s="200">
        <v>242.78</v>
      </c>
      <c r="I268" s="201"/>
      <c r="J268" s="196"/>
      <c r="K268" s="196"/>
      <c r="L268" s="202"/>
      <c r="M268" s="203"/>
      <c r="N268" s="204"/>
      <c r="O268" s="204"/>
      <c r="P268" s="204"/>
      <c r="Q268" s="204"/>
      <c r="R268" s="204"/>
      <c r="S268" s="204"/>
      <c r="T268" s="205"/>
      <c r="AT268" s="206" t="s">
        <v>127</v>
      </c>
      <c r="AU268" s="206" t="s">
        <v>84</v>
      </c>
      <c r="AV268" s="10" t="s">
        <v>84</v>
      </c>
      <c r="AW268" s="10" t="s">
        <v>38</v>
      </c>
      <c r="AX268" s="10" t="s">
        <v>74</v>
      </c>
      <c r="AY268" s="206" t="s">
        <v>119</v>
      </c>
    </row>
    <row r="269" spans="2:51" s="13" customFormat="1" ht="13.5">
      <c r="B269" s="231"/>
      <c r="C269" s="232"/>
      <c r="D269" s="197" t="s">
        <v>127</v>
      </c>
      <c r="E269" s="233" t="s">
        <v>21</v>
      </c>
      <c r="F269" s="234" t="s">
        <v>219</v>
      </c>
      <c r="G269" s="232"/>
      <c r="H269" s="235">
        <v>623.63</v>
      </c>
      <c r="I269" s="236"/>
      <c r="J269" s="232"/>
      <c r="K269" s="232"/>
      <c r="L269" s="237"/>
      <c r="M269" s="238"/>
      <c r="N269" s="239"/>
      <c r="O269" s="239"/>
      <c r="P269" s="239"/>
      <c r="Q269" s="239"/>
      <c r="R269" s="239"/>
      <c r="S269" s="239"/>
      <c r="T269" s="240"/>
      <c r="AT269" s="241" t="s">
        <v>127</v>
      </c>
      <c r="AU269" s="241" t="s">
        <v>84</v>
      </c>
      <c r="AV269" s="13" t="s">
        <v>118</v>
      </c>
      <c r="AW269" s="13" t="s">
        <v>38</v>
      </c>
      <c r="AX269" s="13" t="s">
        <v>82</v>
      </c>
      <c r="AY269" s="241" t="s">
        <v>119</v>
      </c>
    </row>
    <row r="270" spans="2:65" s="1" customFormat="1" ht="25.5" customHeight="1">
      <c r="B270" s="41"/>
      <c r="C270" s="253" t="s">
        <v>452</v>
      </c>
      <c r="D270" s="253" t="s">
        <v>453</v>
      </c>
      <c r="E270" s="254" t="s">
        <v>454</v>
      </c>
      <c r="F270" s="255" t="s">
        <v>455</v>
      </c>
      <c r="G270" s="256" t="s">
        <v>456</v>
      </c>
      <c r="H270" s="257">
        <v>437.004</v>
      </c>
      <c r="I270" s="258"/>
      <c r="J270" s="259">
        <f>ROUND(I270*H270,2)</f>
        <v>0</v>
      </c>
      <c r="K270" s="255" t="s">
        <v>124</v>
      </c>
      <c r="L270" s="260"/>
      <c r="M270" s="261" t="s">
        <v>21</v>
      </c>
      <c r="N270" s="262" t="s">
        <v>45</v>
      </c>
      <c r="O270" s="42"/>
      <c r="P270" s="192">
        <f>O270*H270</f>
        <v>0</v>
      </c>
      <c r="Q270" s="192">
        <v>1</v>
      </c>
      <c r="R270" s="192">
        <f>Q270*H270</f>
        <v>437.004</v>
      </c>
      <c r="S270" s="192">
        <v>0</v>
      </c>
      <c r="T270" s="193">
        <f>S270*H270</f>
        <v>0</v>
      </c>
      <c r="AR270" s="24" t="s">
        <v>167</v>
      </c>
      <c r="AT270" s="24" t="s">
        <v>453</v>
      </c>
      <c r="AU270" s="24" t="s">
        <v>84</v>
      </c>
      <c r="AY270" s="24" t="s">
        <v>119</v>
      </c>
      <c r="BE270" s="194">
        <f>IF(N270="základní",J270,0)</f>
        <v>0</v>
      </c>
      <c r="BF270" s="194">
        <f>IF(N270="snížená",J270,0)</f>
        <v>0</v>
      </c>
      <c r="BG270" s="194">
        <f>IF(N270="zákl. přenesená",J270,0)</f>
        <v>0</v>
      </c>
      <c r="BH270" s="194">
        <f>IF(N270="sníž. přenesená",J270,0)</f>
        <v>0</v>
      </c>
      <c r="BI270" s="194">
        <f>IF(N270="nulová",J270,0)</f>
        <v>0</v>
      </c>
      <c r="BJ270" s="24" t="s">
        <v>82</v>
      </c>
      <c r="BK270" s="194">
        <f>ROUND(I270*H270,2)</f>
        <v>0</v>
      </c>
      <c r="BL270" s="24" t="s">
        <v>118</v>
      </c>
      <c r="BM270" s="24" t="s">
        <v>457</v>
      </c>
    </row>
    <row r="271" spans="2:51" s="10" customFormat="1" ht="27">
      <c r="B271" s="195"/>
      <c r="C271" s="196"/>
      <c r="D271" s="197" t="s">
        <v>127</v>
      </c>
      <c r="E271" s="198" t="s">
        <v>21</v>
      </c>
      <c r="F271" s="199" t="s">
        <v>458</v>
      </c>
      <c r="G271" s="196"/>
      <c r="H271" s="200">
        <v>437.004</v>
      </c>
      <c r="I271" s="201"/>
      <c r="J271" s="196"/>
      <c r="K271" s="196"/>
      <c r="L271" s="202"/>
      <c r="M271" s="203"/>
      <c r="N271" s="204"/>
      <c r="O271" s="204"/>
      <c r="P271" s="204"/>
      <c r="Q271" s="204"/>
      <c r="R271" s="204"/>
      <c r="S271" s="204"/>
      <c r="T271" s="205"/>
      <c r="AT271" s="206" t="s">
        <v>127</v>
      </c>
      <c r="AU271" s="206" t="s">
        <v>84</v>
      </c>
      <c r="AV271" s="10" t="s">
        <v>84</v>
      </c>
      <c r="AW271" s="10" t="s">
        <v>38</v>
      </c>
      <c r="AX271" s="10" t="s">
        <v>82</v>
      </c>
      <c r="AY271" s="206" t="s">
        <v>119</v>
      </c>
    </row>
    <row r="272" spans="2:65" s="1" customFormat="1" ht="51" customHeight="1">
      <c r="B272" s="41"/>
      <c r="C272" s="183" t="s">
        <v>459</v>
      </c>
      <c r="D272" s="183" t="s">
        <v>120</v>
      </c>
      <c r="E272" s="184" t="s">
        <v>460</v>
      </c>
      <c r="F272" s="185" t="s">
        <v>461</v>
      </c>
      <c r="G272" s="186" t="s">
        <v>214</v>
      </c>
      <c r="H272" s="187">
        <v>69.88</v>
      </c>
      <c r="I272" s="188"/>
      <c r="J272" s="189">
        <f>ROUND(I272*H272,2)</f>
        <v>0</v>
      </c>
      <c r="K272" s="185" t="s">
        <v>124</v>
      </c>
      <c r="L272" s="61"/>
      <c r="M272" s="190" t="s">
        <v>21</v>
      </c>
      <c r="N272" s="191" t="s">
        <v>45</v>
      </c>
      <c r="O272" s="42"/>
      <c r="P272" s="192">
        <f>O272*H272</f>
        <v>0</v>
      </c>
      <c r="Q272" s="192">
        <v>0</v>
      </c>
      <c r="R272" s="192">
        <f>Q272*H272</f>
        <v>0</v>
      </c>
      <c r="S272" s="192">
        <v>0</v>
      </c>
      <c r="T272" s="193">
        <f>S272*H272</f>
        <v>0</v>
      </c>
      <c r="AR272" s="24" t="s">
        <v>118</v>
      </c>
      <c r="AT272" s="24" t="s">
        <v>120</v>
      </c>
      <c r="AU272" s="24" t="s">
        <v>84</v>
      </c>
      <c r="AY272" s="24" t="s">
        <v>119</v>
      </c>
      <c r="BE272" s="194">
        <f>IF(N272="základní",J272,0)</f>
        <v>0</v>
      </c>
      <c r="BF272" s="194">
        <f>IF(N272="snížená",J272,0)</f>
        <v>0</v>
      </c>
      <c r="BG272" s="194">
        <f>IF(N272="zákl. přenesená",J272,0)</f>
        <v>0</v>
      </c>
      <c r="BH272" s="194">
        <f>IF(N272="sníž. přenesená",J272,0)</f>
        <v>0</v>
      </c>
      <c r="BI272" s="194">
        <f>IF(N272="nulová",J272,0)</f>
        <v>0</v>
      </c>
      <c r="BJ272" s="24" t="s">
        <v>82</v>
      </c>
      <c r="BK272" s="194">
        <f>ROUND(I272*H272,2)</f>
        <v>0</v>
      </c>
      <c r="BL272" s="24" t="s">
        <v>118</v>
      </c>
      <c r="BM272" s="24" t="s">
        <v>462</v>
      </c>
    </row>
    <row r="273" spans="2:51" s="10" customFormat="1" ht="13.5">
      <c r="B273" s="195"/>
      <c r="C273" s="196"/>
      <c r="D273" s="197" t="s">
        <v>127</v>
      </c>
      <c r="E273" s="198" t="s">
        <v>21</v>
      </c>
      <c r="F273" s="199" t="s">
        <v>463</v>
      </c>
      <c r="G273" s="196"/>
      <c r="H273" s="200">
        <v>69.88</v>
      </c>
      <c r="I273" s="201"/>
      <c r="J273" s="196"/>
      <c r="K273" s="196"/>
      <c r="L273" s="202"/>
      <c r="M273" s="203"/>
      <c r="N273" s="204"/>
      <c r="O273" s="204"/>
      <c r="P273" s="204"/>
      <c r="Q273" s="204"/>
      <c r="R273" s="204"/>
      <c r="S273" s="204"/>
      <c r="T273" s="205"/>
      <c r="AT273" s="206" t="s">
        <v>127</v>
      </c>
      <c r="AU273" s="206" t="s">
        <v>84</v>
      </c>
      <c r="AV273" s="10" t="s">
        <v>84</v>
      </c>
      <c r="AW273" s="10" t="s">
        <v>38</v>
      </c>
      <c r="AX273" s="10" t="s">
        <v>82</v>
      </c>
      <c r="AY273" s="206" t="s">
        <v>119</v>
      </c>
    </row>
    <row r="274" spans="2:65" s="1" customFormat="1" ht="16.5" customHeight="1">
      <c r="B274" s="41"/>
      <c r="C274" s="183" t="s">
        <v>464</v>
      </c>
      <c r="D274" s="183" t="s">
        <v>120</v>
      </c>
      <c r="E274" s="184" t="s">
        <v>465</v>
      </c>
      <c r="F274" s="185" t="s">
        <v>466</v>
      </c>
      <c r="G274" s="186" t="s">
        <v>214</v>
      </c>
      <c r="H274" s="187">
        <v>585.481</v>
      </c>
      <c r="I274" s="188"/>
      <c r="J274" s="189">
        <f>ROUND(I274*H274,2)</f>
        <v>0</v>
      </c>
      <c r="K274" s="185" t="s">
        <v>124</v>
      </c>
      <c r="L274" s="61"/>
      <c r="M274" s="190" t="s">
        <v>21</v>
      </c>
      <c r="N274" s="191" t="s">
        <v>45</v>
      </c>
      <c r="O274" s="42"/>
      <c r="P274" s="192">
        <f>O274*H274</f>
        <v>0</v>
      </c>
      <c r="Q274" s="192">
        <v>0</v>
      </c>
      <c r="R274" s="192">
        <f>Q274*H274</f>
        <v>0</v>
      </c>
      <c r="S274" s="192">
        <v>0</v>
      </c>
      <c r="T274" s="193">
        <f>S274*H274</f>
        <v>0</v>
      </c>
      <c r="AR274" s="24" t="s">
        <v>118</v>
      </c>
      <c r="AT274" s="24" t="s">
        <v>120</v>
      </c>
      <c r="AU274" s="24" t="s">
        <v>84</v>
      </c>
      <c r="AY274" s="24" t="s">
        <v>119</v>
      </c>
      <c r="BE274" s="194">
        <f>IF(N274="základní",J274,0)</f>
        <v>0</v>
      </c>
      <c r="BF274" s="194">
        <f>IF(N274="snížená",J274,0)</f>
        <v>0</v>
      </c>
      <c r="BG274" s="194">
        <f>IF(N274="zákl. přenesená",J274,0)</f>
        <v>0</v>
      </c>
      <c r="BH274" s="194">
        <f>IF(N274="sníž. přenesená",J274,0)</f>
        <v>0</v>
      </c>
      <c r="BI274" s="194">
        <f>IF(N274="nulová",J274,0)</f>
        <v>0</v>
      </c>
      <c r="BJ274" s="24" t="s">
        <v>82</v>
      </c>
      <c r="BK274" s="194">
        <f>ROUND(I274*H274,2)</f>
        <v>0</v>
      </c>
      <c r="BL274" s="24" t="s">
        <v>118</v>
      </c>
      <c r="BM274" s="24" t="s">
        <v>467</v>
      </c>
    </row>
    <row r="275" spans="2:51" s="10" customFormat="1" ht="13.5">
      <c r="B275" s="195"/>
      <c r="C275" s="196"/>
      <c r="D275" s="197" t="s">
        <v>127</v>
      </c>
      <c r="E275" s="198" t="s">
        <v>21</v>
      </c>
      <c r="F275" s="199" t="s">
        <v>468</v>
      </c>
      <c r="G275" s="196"/>
      <c r="H275" s="200">
        <v>585.481</v>
      </c>
      <c r="I275" s="201"/>
      <c r="J275" s="196"/>
      <c r="K275" s="196"/>
      <c r="L275" s="202"/>
      <c r="M275" s="203"/>
      <c r="N275" s="204"/>
      <c r="O275" s="204"/>
      <c r="P275" s="204"/>
      <c r="Q275" s="204"/>
      <c r="R275" s="204"/>
      <c r="S275" s="204"/>
      <c r="T275" s="205"/>
      <c r="AT275" s="206" t="s">
        <v>127</v>
      </c>
      <c r="AU275" s="206" t="s">
        <v>84</v>
      </c>
      <c r="AV275" s="10" t="s">
        <v>84</v>
      </c>
      <c r="AW275" s="10" t="s">
        <v>38</v>
      </c>
      <c r="AX275" s="10" t="s">
        <v>82</v>
      </c>
      <c r="AY275" s="206" t="s">
        <v>119</v>
      </c>
    </row>
    <row r="276" spans="2:65" s="1" customFormat="1" ht="25.5" customHeight="1">
      <c r="B276" s="41"/>
      <c r="C276" s="183" t="s">
        <v>469</v>
      </c>
      <c r="D276" s="183" t="s">
        <v>120</v>
      </c>
      <c r="E276" s="184" t="s">
        <v>470</v>
      </c>
      <c r="F276" s="185" t="s">
        <v>471</v>
      </c>
      <c r="G276" s="186" t="s">
        <v>456</v>
      </c>
      <c r="H276" s="187">
        <v>1106.69</v>
      </c>
      <c r="I276" s="188"/>
      <c r="J276" s="189">
        <f>ROUND(I276*H276,2)</f>
        <v>0</v>
      </c>
      <c r="K276" s="185" t="s">
        <v>124</v>
      </c>
      <c r="L276" s="61"/>
      <c r="M276" s="190" t="s">
        <v>21</v>
      </c>
      <c r="N276" s="191" t="s">
        <v>45</v>
      </c>
      <c r="O276" s="42"/>
      <c r="P276" s="192">
        <f>O276*H276</f>
        <v>0</v>
      </c>
      <c r="Q276" s="192">
        <v>0</v>
      </c>
      <c r="R276" s="192">
        <f>Q276*H276</f>
        <v>0</v>
      </c>
      <c r="S276" s="192">
        <v>0</v>
      </c>
      <c r="T276" s="193">
        <f>S276*H276</f>
        <v>0</v>
      </c>
      <c r="AR276" s="24" t="s">
        <v>118</v>
      </c>
      <c r="AT276" s="24" t="s">
        <v>120</v>
      </c>
      <c r="AU276" s="24" t="s">
        <v>84</v>
      </c>
      <c r="AY276" s="24" t="s">
        <v>119</v>
      </c>
      <c r="BE276" s="194">
        <f>IF(N276="základní",J276,0)</f>
        <v>0</v>
      </c>
      <c r="BF276" s="194">
        <f>IF(N276="snížená",J276,0)</f>
        <v>0</v>
      </c>
      <c r="BG276" s="194">
        <f>IF(N276="zákl. přenesená",J276,0)</f>
        <v>0</v>
      </c>
      <c r="BH276" s="194">
        <f>IF(N276="sníž. přenesená",J276,0)</f>
        <v>0</v>
      </c>
      <c r="BI276" s="194">
        <f>IF(N276="nulová",J276,0)</f>
        <v>0</v>
      </c>
      <c r="BJ276" s="24" t="s">
        <v>82</v>
      </c>
      <c r="BK276" s="194">
        <f>ROUND(I276*H276,2)</f>
        <v>0</v>
      </c>
      <c r="BL276" s="24" t="s">
        <v>118</v>
      </c>
      <c r="BM276" s="24" t="s">
        <v>472</v>
      </c>
    </row>
    <row r="277" spans="2:51" s="10" customFormat="1" ht="13.5">
      <c r="B277" s="195"/>
      <c r="C277" s="196"/>
      <c r="D277" s="197" t="s">
        <v>127</v>
      </c>
      <c r="E277" s="198" t="s">
        <v>21</v>
      </c>
      <c r="F277" s="199" t="s">
        <v>473</v>
      </c>
      <c r="G277" s="196"/>
      <c r="H277" s="200">
        <v>911.522</v>
      </c>
      <c r="I277" s="201"/>
      <c r="J277" s="196"/>
      <c r="K277" s="196"/>
      <c r="L277" s="202"/>
      <c r="M277" s="203"/>
      <c r="N277" s="204"/>
      <c r="O277" s="204"/>
      <c r="P277" s="204"/>
      <c r="Q277" s="204"/>
      <c r="R277" s="204"/>
      <c r="S277" s="204"/>
      <c r="T277" s="205"/>
      <c r="AT277" s="206" t="s">
        <v>127</v>
      </c>
      <c r="AU277" s="206" t="s">
        <v>84</v>
      </c>
      <c r="AV277" s="10" t="s">
        <v>84</v>
      </c>
      <c r="AW277" s="10" t="s">
        <v>38</v>
      </c>
      <c r="AX277" s="10" t="s">
        <v>74</v>
      </c>
      <c r="AY277" s="206" t="s">
        <v>119</v>
      </c>
    </row>
    <row r="278" spans="2:51" s="10" customFormat="1" ht="13.5">
      <c r="B278" s="195"/>
      <c r="C278" s="196"/>
      <c r="D278" s="197" t="s">
        <v>127</v>
      </c>
      <c r="E278" s="198" t="s">
        <v>21</v>
      </c>
      <c r="F278" s="199" t="s">
        <v>474</v>
      </c>
      <c r="G278" s="196"/>
      <c r="H278" s="200">
        <v>195.168</v>
      </c>
      <c r="I278" s="201"/>
      <c r="J278" s="196"/>
      <c r="K278" s="196"/>
      <c r="L278" s="202"/>
      <c r="M278" s="203"/>
      <c r="N278" s="204"/>
      <c r="O278" s="204"/>
      <c r="P278" s="204"/>
      <c r="Q278" s="204"/>
      <c r="R278" s="204"/>
      <c r="S278" s="204"/>
      <c r="T278" s="205"/>
      <c r="AT278" s="206" t="s">
        <v>127</v>
      </c>
      <c r="AU278" s="206" t="s">
        <v>84</v>
      </c>
      <c r="AV278" s="10" t="s">
        <v>84</v>
      </c>
      <c r="AW278" s="10" t="s">
        <v>38</v>
      </c>
      <c r="AX278" s="10" t="s">
        <v>74</v>
      </c>
      <c r="AY278" s="206" t="s">
        <v>119</v>
      </c>
    </row>
    <row r="279" spans="2:51" s="13" customFormat="1" ht="13.5">
      <c r="B279" s="231"/>
      <c r="C279" s="232"/>
      <c r="D279" s="197" t="s">
        <v>127</v>
      </c>
      <c r="E279" s="233" t="s">
        <v>21</v>
      </c>
      <c r="F279" s="234" t="s">
        <v>219</v>
      </c>
      <c r="G279" s="232"/>
      <c r="H279" s="235">
        <v>1106.69</v>
      </c>
      <c r="I279" s="236"/>
      <c r="J279" s="232"/>
      <c r="K279" s="232"/>
      <c r="L279" s="237"/>
      <c r="M279" s="238"/>
      <c r="N279" s="239"/>
      <c r="O279" s="239"/>
      <c r="P279" s="239"/>
      <c r="Q279" s="239"/>
      <c r="R279" s="239"/>
      <c r="S279" s="239"/>
      <c r="T279" s="240"/>
      <c r="AT279" s="241" t="s">
        <v>127</v>
      </c>
      <c r="AU279" s="241" t="s">
        <v>84</v>
      </c>
      <c r="AV279" s="13" t="s">
        <v>118</v>
      </c>
      <c r="AW279" s="13" t="s">
        <v>38</v>
      </c>
      <c r="AX279" s="13" t="s">
        <v>82</v>
      </c>
      <c r="AY279" s="241" t="s">
        <v>119</v>
      </c>
    </row>
    <row r="280" spans="2:65" s="1" customFormat="1" ht="25.5" customHeight="1">
      <c r="B280" s="41"/>
      <c r="C280" s="183" t="s">
        <v>475</v>
      </c>
      <c r="D280" s="183" t="s">
        <v>120</v>
      </c>
      <c r="E280" s="184" t="s">
        <v>476</v>
      </c>
      <c r="F280" s="185" t="s">
        <v>477</v>
      </c>
      <c r="G280" s="186" t="s">
        <v>214</v>
      </c>
      <c r="H280" s="187">
        <v>37.884</v>
      </c>
      <c r="I280" s="188"/>
      <c r="J280" s="189">
        <f>ROUND(I280*H280,2)</f>
        <v>0</v>
      </c>
      <c r="K280" s="185" t="s">
        <v>124</v>
      </c>
      <c r="L280" s="61"/>
      <c r="M280" s="190" t="s">
        <v>21</v>
      </c>
      <c r="N280" s="191" t="s">
        <v>45</v>
      </c>
      <c r="O280" s="42"/>
      <c r="P280" s="192">
        <f>O280*H280</f>
        <v>0</v>
      </c>
      <c r="Q280" s="192">
        <v>0</v>
      </c>
      <c r="R280" s="192">
        <f>Q280*H280</f>
        <v>0</v>
      </c>
      <c r="S280" s="192">
        <v>0</v>
      </c>
      <c r="T280" s="193">
        <f>S280*H280</f>
        <v>0</v>
      </c>
      <c r="AR280" s="24" t="s">
        <v>118</v>
      </c>
      <c r="AT280" s="24" t="s">
        <v>120</v>
      </c>
      <c r="AU280" s="24" t="s">
        <v>84</v>
      </c>
      <c r="AY280" s="24" t="s">
        <v>119</v>
      </c>
      <c r="BE280" s="194">
        <f>IF(N280="základní",J280,0)</f>
        <v>0</v>
      </c>
      <c r="BF280" s="194">
        <f>IF(N280="snížená",J280,0)</f>
        <v>0</v>
      </c>
      <c r="BG280" s="194">
        <f>IF(N280="zákl. přenesená",J280,0)</f>
        <v>0</v>
      </c>
      <c r="BH280" s="194">
        <f>IF(N280="sníž. přenesená",J280,0)</f>
        <v>0</v>
      </c>
      <c r="BI280" s="194">
        <f>IF(N280="nulová",J280,0)</f>
        <v>0</v>
      </c>
      <c r="BJ280" s="24" t="s">
        <v>82</v>
      </c>
      <c r="BK280" s="194">
        <f>ROUND(I280*H280,2)</f>
        <v>0</v>
      </c>
      <c r="BL280" s="24" t="s">
        <v>118</v>
      </c>
      <c r="BM280" s="24" t="s">
        <v>478</v>
      </c>
    </row>
    <row r="281" spans="2:51" s="10" customFormat="1" ht="13.5">
      <c r="B281" s="195"/>
      <c r="C281" s="196"/>
      <c r="D281" s="197" t="s">
        <v>127</v>
      </c>
      <c r="E281" s="198" t="s">
        <v>21</v>
      </c>
      <c r="F281" s="199" t="s">
        <v>479</v>
      </c>
      <c r="G281" s="196"/>
      <c r="H281" s="200">
        <v>45.27</v>
      </c>
      <c r="I281" s="201"/>
      <c r="J281" s="196"/>
      <c r="K281" s="196"/>
      <c r="L281" s="202"/>
      <c r="M281" s="203"/>
      <c r="N281" s="204"/>
      <c r="O281" s="204"/>
      <c r="P281" s="204"/>
      <c r="Q281" s="204"/>
      <c r="R281" s="204"/>
      <c r="S281" s="204"/>
      <c r="T281" s="205"/>
      <c r="AT281" s="206" t="s">
        <v>127</v>
      </c>
      <c r="AU281" s="206" t="s">
        <v>84</v>
      </c>
      <c r="AV281" s="10" t="s">
        <v>84</v>
      </c>
      <c r="AW281" s="10" t="s">
        <v>38</v>
      </c>
      <c r="AX281" s="10" t="s">
        <v>74</v>
      </c>
      <c r="AY281" s="206" t="s">
        <v>119</v>
      </c>
    </row>
    <row r="282" spans="2:51" s="10" customFormat="1" ht="13.5">
      <c r="B282" s="195"/>
      <c r="C282" s="196"/>
      <c r="D282" s="197" t="s">
        <v>127</v>
      </c>
      <c r="E282" s="198" t="s">
        <v>21</v>
      </c>
      <c r="F282" s="199" t="s">
        <v>480</v>
      </c>
      <c r="G282" s="196"/>
      <c r="H282" s="200">
        <v>7.2</v>
      </c>
      <c r="I282" s="201"/>
      <c r="J282" s="196"/>
      <c r="K282" s="196"/>
      <c r="L282" s="202"/>
      <c r="M282" s="203"/>
      <c r="N282" s="204"/>
      <c r="O282" s="204"/>
      <c r="P282" s="204"/>
      <c r="Q282" s="204"/>
      <c r="R282" s="204"/>
      <c r="S282" s="204"/>
      <c r="T282" s="205"/>
      <c r="AT282" s="206" t="s">
        <v>127</v>
      </c>
      <c r="AU282" s="206" t="s">
        <v>84</v>
      </c>
      <c r="AV282" s="10" t="s">
        <v>84</v>
      </c>
      <c r="AW282" s="10" t="s">
        <v>38</v>
      </c>
      <c r="AX282" s="10" t="s">
        <v>74</v>
      </c>
      <c r="AY282" s="206" t="s">
        <v>119</v>
      </c>
    </row>
    <row r="283" spans="2:51" s="10" customFormat="1" ht="13.5">
      <c r="B283" s="195"/>
      <c r="C283" s="196"/>
      <c r="D283" s="197" t="s">
        <v>127</v>
      </c>
      <c r="E283" s="198" t="s">
        <v>21</v>
      </c>
      <c r="F283" s="199" t="s">
        <v>481</v>
      </c>
      <c r="G283" s="196"/>
      <c r="H283" s="200">
        <v>-10.811</v>
      </c>
      <c r="I283" s="201"/>
      <c r="J283" s="196"/>
      <c r="K283" s="196"/>
      <c r="L283" s="202"/>
      <c r="M283" s="203"/>
      <c r="N283" s="204"/>
      <c r="O283" s="204"/>
      <c r="P283" s="204"/>
      <c r="Q283" s="204"/>
      <c r="R283" s="204"/>
      <c r="S283" s="204"/>
      <c r="T283" s="205"/>
      <c r="AT283" s="206" t="s">
        <v>127</v>
      </c>
      <c r="AU283" s="206" t="s">
        <v>84</v>
      </c>
      <c r="AV283" s="10" t="s">
        <v>84</v>
      </c>
      <c r="AW283" s="10" t="s">
        <v>38</v>
      </c>
      <c r="AX283" s="10" t="s">
        <v>74</v>
      </c>
      <c r="AY283" s="206" t="s">
        <v>119</v>
      </c>
    </row>
    <row r="284" spans="2:51" s="11" customFormat="1" ht="13.5">
      <c r="B284" s="207"/>
      <c r="C284" s="208"/>
      <c r="D284" s="197" t="s">
        <v>127</v>
      </c>
      <c r="E284" s="209" t="s">
        <v>21</v>
      </c>
      <c r="F284" s="210" t="s">
        <v>482</v>
      </c>
      <c r="G284" s="208"/>
      <c r="H284" s="209" t="s">
        <v>21</v>
      </c>
      <c r="I284" s="211"/>
      <c r="J284" s="208"/>
      <c r="K284" s="208"/>
      <c r="L284" s="212"/>
      <c r="M284" s="213"/>
      <c r="N284" s="214"/>
      <c r="O284" s="214"/>
      <c r="P284" s="214"/>
      <c r="Q284" s="214"/>
      <c r="R284" s="214"/>
      <c r="S284" s="214"/>
      <c r="T284" s="215"/>
      <c r="AT284" s="216" t="s">
        <v>127</v>
      </c>
      <c r="AU284" s="216" t="s">
        <v>84</v>
      </c>
      <c r="AV284" s="11" t="s">
        <v>82</v>
      </c>
      <c r="AW284" s="11" t="s">
        <v>38</v>
      </c>
      <c r="AX284" s="11" t="s">
        <v>74</v>
      </c>
      <c r="AY284" s="216" t="s">
        <v>119</v>
      </c>
    </row>
    <row r="285" spans="2:51" s="10" customFormat="1" ht="13.5">
      <c r="B285" s="195"/>
      <c r="C285" s="196"/>
      <c r="D285" s="197" t="s">
        <v>127</v>
      </c>
      <c r="E285" s="198" t="s">
        <v>21</v>
      </c>
      <c r="F285" s="199" t="s">
        <v>483</v>
      </c>
      <c r="G285" s="196"/>
      <c r="H285" s="200">
        <v>-1.696</v>
      </c>
      <c r="I285" s="201"/>
      <c r="J285" s="196"/>
      <c r="K285" s="196"/>
      <c r="L285" s="202"/>
      <c r="M285" s="203"/>
      <c r="N285" s="204"/>
      <c r="O285" s="204"/>
      <c r="P285" s="204"/>
      <c r="Q285" s="204"/>
      <c r="R285" s="204"/>
      <c r="S285" s="204"/>
      <c r="T285" s="205"/>
      <c r="AT285" s="206" t="s">
        <v>127</v>
      </c>
      <c r="AU285" s="206" t="s">
        <v>84</v>
      </c>
      <c r="AV285" s="10" t="s">
        <v>84</v>
      </c>
      <c r="AW285" s="10" t="s">
        <v>38</v>
      </c>
      <c r="AX285" s="10" t="s">
        <v>74</v>
      </c>
      <c r="AY285" s="206" t="s">
        <v>119</v>
      </c>
    </row>
    <row r="286" spans="2:51" s="11" customFormat="1" ht="13.5">
      <c r="B286" s="207"/>
      <c r="C286" s="208"/>
      <c r="D286" s="197" t="s">
        <v>127</v>
      </c>
      <c r="E286" s="209" t="s">
        <v>21</v>
      </c>
      <c r="F286" s="210" t="s">
        <v>484</v>
      </c>
      <c r="G286" s="208"/>
      <c r="H286" s="209" t="s">
        <v>21</v>
      </c>
      <c r="I286" s="211"/>
      <c r="J286" s="208"/>
      <c r="K286" s="208"/>
      <c r="L286" s="212"/>
      <c r="M286" s="213"/>
      <c r="N286" s="214"/>
      <c r="O286" s="214"/>
      <c r="P286" s="214"/>
      <c r="Q286" s="214"/>
      <c r="R286" s="214"/>
      <c r="S286" s="214"/>
      <c r="T286" s="215"/>
      <c r="AT286" s="216" t="s">
        <v>127</v>
      </c>
      <c r="AU286" s="216" t="s">
        <v>84</v>
      </c>
      <c r="AV286" s="11" t="s">
        <v>82</v>
      </c>
      <c r="AW286" s="11" t="s">
        <v>38</v>
      </c>
      <c r="AX286" s="11" t="s">
        <v>74</v>
      </c>
      <c r="AY286" s="216" t="s">
        <v>119</v>
      </c>
    </row>
    <row r="287" spans="2:51" s="10" customFormat="1" ht="13.5">
      <c r="B287" s="195"/>
      <c r="C287" s="196"/>
      <c r="D287" s="197" t="s">
        <v>127</v>
      </c>
      <c r="E287" s="198" t="s">
        <v>21</v>
      </c>
      <c r="F287" s="199" t="s">
        <v>485</v>
      </c>
      <c r="G287" s="196"/>
      <c r="H287" s="200">
        <v>-2.079</v>
      </c>
      <c r="I287" s="201"/>
      <c r="J287" s="196"/>
      <c r="K287" s="196"/>
      <c r="L287" s="202"/>
      <c r="M287" s="203"/>
      <c r="N287" s="204"/>
      <c r="O287" s="204"/>
      <c r="P287" s="204"/>
      <c r="Q287" s="204"/>
      <c r="R287" s="204"/>
      <c r="S287" s="204"/>
      <c r="T287" s="205"/>
      <c r="AT287" s="206" t="s">
        <v>127</v>
      </c>
      <c r="AU287" s="206" t="s">
        <v>84</v>
      </c>
      <c r="AV287" s="10" t="s">
        <v>84</v>
      </c>
      <c r="AW287" s="10" t="s">
        <v>38</v>
      </c>
      <c r="AX287" s="10" t="s">
        <v>74</v>
      </c>
      <c r="AY287" s="206" t="s">
        <v>119</v>
      </c>
    </row>
    <row r="288" spans="2:51" s="13" customFormat="1" ht="13.5">
      <c r="B288" s="231"/>
      <c r="C288" s="232"/>
      <c r="D288" s="197" t="s">
        <v>127</v>
      </c>
      <c r="E288" s="233" t="s">
        <v>21</v>
      </c>
      <c r="F288" s="234" t="s">
        <v>219</v>
      </c>
      <c r="G288" s="232"/>
      <c r="H288" s="235">
        <v>37.884</v>
      </c>
      <c r="I288" s="236"/>
      <c r="J288" s="232"/>
      <c r="K288" s="232"/>
      <c r="L288" s="237"/>
      <c r="M288" s="238"/>
      <c r="N288" s="239"/>
      <c r="O288" s="239"/>
      <c r="P288" s="239"/>
      <c r="Q288" s="239"/>
      <c r="R288" s="239"/>
      <c r="S288" s="239"/>
      <c r="T288" s="240"/>
      <c r="AT288" s="241" t="s">
        <v>127</v>
      </c>
      <c r="AU288" s="241" t="s">
        <v>84</v>
      </c>
      <c r="AV288" s="13" t="s">
        <v>118</v>
      </c>
      <c r="AW288" s="13" t="s">
        <v>38</v>
      </c>
      <c r="AX288" s="13" t="s">
        <v>82</v>
      </c>
      <c r="AY288" s="241" t="s">
        <v>119</v>
      </c>
    </row>
    <row r="289" spans="2:65" s="1" customFormat="1" ht="38.25" customHeight="1">
      <c r="B289" s="41"/>
      <c r="C289" s="183" t="s">
        <v>486</v>
      </c>
      <c r="D289" s="183" t="s">
        <v>120</v>
      </c>
      <c r="E289" s="184" t="s">
        <v>487</v>
      </c>
      <c r="F289" s="185" t="s">
        <v>488</v>
      </c>
      <c r="G289" s="186" t="s">
        <v>214</v>
      </c>
      <c r="H289" s="187">
        <v>9.933</v>
      </c>
      <c r="I289" s="188"/>
      <c r="J289" s="189">
        <f>ROUND(I289*H289,2)</f>
        <v>0</v>
      </c>
      <c r="K289" s="185" t="s">
        <v>124</v>
      </c>
      <c r="L289" s="61"/>
      <c r="M289" s="190" t="s">
        <v>21</v>
      </c>
      <c r="N289" s="191" t="s">
        <v>45</v>
      </c>
      <c r="O289" s="42"/>
      <c r="P289" s="192">
        <f>O289*H289</f>
        <v>0</v>
      </c>
      <c r="Q289" s="192">
        <v>0</v>
      </c>
      <c r="R289" s="192">
        <f>Q289*H289</f>
        <v>0</v>
      </c>
      <c r="S289" s="192">
        <v>0</v>
      </c>
      <c r="T289" s="193">
        <f>S289*H289</f>
        <v>0</v>
      </c>
      <c r="AR289" s="24" t="s">
        <v>118</v>
      </c>
      <c r="AT289" s="24" t="s">
        <v>120</v>
      </c>
      <c r="AU289" s="24" t="s">
        <v>84</v>
      </c>
      <c r="AY289" s="24" t="s">
        <v>119</v>
      </c>
      <c r="BE289" s="194">
        <f>IF(N289="základní",J289,0)</f>
        <v>0</v>
      </c>
      <c r="BF289" s="194">
        <f>IF(N289="snížená",J289,0)</f>
        <v>0</v>
      </c>
      <c r="BG289" s="194">
        <f>IF(N289="zákl. přenesená",J289,0)</f>
        <v>0</v>
      </c>
      <c r="BH289" s="194">
        <f>IF(N289="sníž. přenesená",J289,0)</f>
        <v>0</v>
      </c>
      <c r="BI289" s="194">
        <f>IF(N289="nulová",J289,0)</f>
        <v>0</v>
      </c>
      <c r="BJ289" s="24" t="s">
        <v>82</v>
      </c>
      <c r="BK289" s="194">
        <f>ROUND(I289*H289,2)</f>
        <v>0</v>
      </c>
      <c r="BL289" s="24" t="s">
        <v>118</v>
      </c>
      <c r="BM289" s="24" t="s">
        <v>489</v>
      </c>
    </row>
    <row r="290" spans="2:51" s="11" customFormat="1" ht="13.5">
      <c r="B290" s="207"/>
      <c r="C290" s="208"/>
      <c r="D290" s="197" t="s">
        <v>127</v>
      </c>
      <c r="E290" s="209" t="s">
        <v>21</v>
      </c>
      <c r="F290" s="210" t="s">
        <v>490</v>
      </c>
      <c r="G290" s="208"/>
      <c r="H290" s="209" t="s">
        <v>21</v>
      </c>
      <c r="I290" s="211"/>
      <c r="J290" s="208"/>
      <c r="K290" s="208"/>
      <c r="L290" s="212"/>
      <c r="M290" s="213"/>
      <c r="N290" s="214"/>
      <c r="O290" s="214"/>
      <c r="P290" s="214"/>
      <c r="Q290" s="214"/>
      <c r="R290" s="214"/>
      <c r="S290" s="214"/>
      <c r="T290" s="215"/>
      <c r="AT290" s="216" t="s">
        <v>127</v>
      </c>
      <c r="AU290" s="216" t="s">
        <v>84</v>
      </c>
      <c r="AV290" s="11" t="s">
        <v>82</v>
      </c>
      <c r="AW290" s="11" t="s">
        <v>38</v>
      </c>
      <c r="AX290" s="11" t="s">
        <v>74</v>
      </c>
      <c r="AY290" s="216" t="s">
        <v>119</v>
      </c>
    </row>
    <row r="291" spans="2:51" s="10" customFormat="1" ht="13.5">
      <c r="B291" s="195"/>
      <c r="C291" s="196"/>
      <c r="D291" s="197" t="s">
        <v>127</v>
      </c>
      <c r="E291" s="198" t="s">
        <v>21</v>
      </c>
      <c r="F291" s="199" t="s">
        <v>491</v>
      </c>
      <c r="G291" s="196"/>
      <c r="H291" s="200">
        <v>10.811</v>
      </c>
      <c r="I291" s="201"/>
      <c r="J291" s="196"/>
      <c r="K291" s="196"/>
      <c r="L291" s="202"/>
      <c r="M291" s="203"/>
      <c r="N291" s="204"/>
      <c r="O291" s="204"/>
      <c r="P291" s="204"/>
      <c r="Q291" s="204"/>
      <c r="R291" s="204"/>
      <c r="S291" s="204"/>
      <c r="T291" s="205"/>
      <c r="AT291" s="206" t="s">
        <v>127</v>
      </c>
      <c r="AU291" s="206" t="s">
        <v>84</v>
      </c>
      <c r="AV291" s="10" t="s">
        <v>84</v>
      </c>
      <c r="AW291" s="10" t="s">
        <v>38</v>
      </c>
      <c r="AX291" s="10" t="s">
        <v>74</v>
      </c>
      <c r="AY291" s="206" t="s">
        <v>119</v>
      </c>
    </row>
    <row r="292" spans="2:51" s="11" customFormat="1" ht="13.5">
      <c r="B292" s="207"/>
      <c r="C292" s="208"/>
      <c r="D292" s="197" t="s">
        <v>127</v>
      </c>
      <c r="E292" s="209" t="s">
        <v>21</v>
      </c>
      <c r="F292" s="210" t="s">
        <v>492</v>
      </c>
      <c r="G292" s="208"/>
      <c r="H292" s="209" t="s">
        <v>21</v>
      </c>
      <c r="I292" s="211"/>
      <c r="J292" s="208"/>
      <c r="K292" s="208"/>
      <c r="L292" s="212"/>
      <c r="M292" s="213"/>
      <c r="N292" s="214"/>
      <c r="O292" s="214"/>
      <c r="P292" s="214"/>
      <c r="Q292" s="214"/>
      <c r="R292" s="214"/>
      <c r="S292" s="214"/>
      <c r="T292" s="215"/>
      <c r="AT292" s="216" t="s">
        <v>127</v>
      </c>
      <c r="AU292" s="216" t="s">
        <v>84</v>
      </c>
      <c r="AV292" s="11" t="s">
        <v>82</v>
      </c>
      <c r="AW292" s="11" t="s">
        <v>38</v>
      </c>
      <c r="AX292" s="11" t="s">
        <v>74</v>
      </c>
      <c r="AY292" s="216" t="s">
        <v>119</v>
      </c>
    </row>
    <row r="293" spans="2:51" s="10" customFormat="1" ht="13.5">
      <c r="B293" s="195"/>
      <c r="C293" s="196"/>
      <c r="D293" s="197" t="s">
        <v>127</v>
      </c>
      <c r="E293" s="198" t="s">
        <v>21</v>
      </c>
      <c r="F293" s="199" t="s">
        <v>493</v>
      </c>
      <c r="G293" s="196"/>
      <c r="H293" s="200">
        <v>-0.878</v>
      </c>
      <c r="I293" s="201"/>
      <c r="J293" s="196"/>
      <c r="K293" s="196"/>
      <c r="L293" s="202"/>
      <c r="M293" s="203"/>
      <c r="N293" s="204"/>
      <c r="O293" s="204"/>
      <c r="P293" s="204"/>
      <c r="Q293" s="204"/>
      <c r="R293" s="204"/>
      <c r="S293" s="204"/>
      <c r="T293" s="205"/>
      <c r="AT293" s="206" t="s">
        <v>127</v>
      </c>
      <c r="AU293" s="206" t="s">
        <v>84</v>
      </c>
      <c r="AV293" s="10" t="s">
        <v>84</v>
      </c>
      <c r="AW293" s="10" t="s">
        <v>38</v>
      </c>
      <c r="AX293" s="10" t="s">
        <v>74</v>
      </c>
      <c r="AY293" s="206" t="s">
        <v>119</v>
      </c>
    </row>
    <row r="294" spans="2:51" s="13" customFormat="1" ht="13.5">
      <c r="B294" s="231"/>
      <c r="C294" s="232"/>
      <c r="D294" s="197" t="s">
        <v>127</v>
      </c>
      <c r="E294" s="233" t="s">
        <v>21</v>
      </c>
      <c r="F294" s="234" t="s">
        <v>219</v>
      </c>
      <c r="G294" s="232"/>
      <c r="H294" s="235">
        <v>9.933</v>
      </c>
      <c r="I294" s="236"/>
      <c r="J294" s="232"/>
      <c r="K294" s="232"/>
      <c r="L294" s="237"/>
      <c r="M294" s="238"/>
      <c r="N294" s="239"/>
      <c r="O294" s="239"/>
      <c r="P294" s="239"/>
      <c r="Q294" s="239"/>
      <c r="R294" s="239"/>
      <c r="S294" s="239"/>
      <c r="T294" s="240"/>
      <c r="AT294" s="241" t="s">
        <v>127</v>
      </c>
      <c r="AU294" s="241" t="s">
        <v>84</v>
      </c>
      <c r="AV294" s="13" t="s">
        <v>118</v>
      </c>
      <c r="AW294" s="13" t="s">
        <v>38</v>
      </c>
      <c r="AX294" s="13" t="s">
        <v>82</v>
      </c>
      <c r="AY294" s="241" t="s">
        <v>119</v>
      </c>
    </row>
    <row r="295" spans="2:65" s="1" customFormat="1" ht="51" customHeight="1">
      <c r="B295" s="41"/>
      <c r="C295" s="253" t="s">
        <v>494</v>
      </c>
      <c r="D295" s="253" t="s">
        <v>453</v>
      </c>
      <c r="E295" s="254" t="s">
        <v>495</v>
      </c>
      <c r="F295" s="255" t="s">
        <v>496</v>
      </c>
      <c r="G295" s="256" t="s">
        <v>456</v>
      </c>
      <c r="H295" s="257">
        <v>19.866</v>
      </c>
      <c r="I295" s="258"/>
      <c r="J295" s="259">
        <f>ROUND(I295*H295,2)</f>
        <v>0</v>
      </c>
      <c r="K295" s="255" t="s">
        <v>124</v>
      </c>
      <c r="L295" s="260"/>
      <c r="M295" s="261" t="s">
        <v>21</v>
      </c>
      <c r="N295" s="262" t="s">
        <v>45</v>
      </c>
      <c r="O295" s="42"/>
      <c r="P295" s="192">
        <f>O295*H295</f>
        <v>0</v>
      </c>
      <c r="Q295" s="192">
        <v>1</v>
      </c>
      <c r="R295" s="192">
        <f>Q295*H295</f>
        <v>19.866</v>
      </c>
      <c r="S295" s="192">
        <v>0</v>
      </c>
      <c r="T295" s="193">
        <f>S295*H295</f>
        <v>0</v>
      </c>
      <c r="AR295" s="24" t="s">
        <v>167</v>
      </c>
      <c r="AT295" s="24" t="s">
        <v>453</v>
      </c>
      <c r="AU295" s="24" t="s">
        <v>84</v>
      </c>
      <c r="AY295" s="24" t="s">
        <v>119</v>
      </c>
      <c r="BE295" s="194">
        <f>IF(N295="základní",J295,0)</f>
        <v>0</v>
      </c>
      <c r="BF295" s="194">
        <f>IF(N295="snížená",J295,0)</f>
        <v>0</v>
      </c>
      <c r="BG295" s="194">
        <f>IF(N295="zákl. přenesená",J295,0)</f>
        <v>0</v>
      </c>
      <c r="BH295" s="194">
        <f>IF(N295="sníž. přenesená",J295,0)</f>
        <v>0</v>
      </c>
      <c r="BI295" s="194">
        <f>IF(N295="nulová",J295,0)</f>
        <v>0</v>
      </c>
      <c r="BJ295" s="24" t="s">
        <v>82</v>
      </c>
      <c r="BK295" s="194">
        <f>ROUND(I295*H295,2)</f>
        <v>0</v>
      </c>
      <c r="BL295" s="24" t="s">
        <v>118</v>
      </c>
      <c r="BM295" s="24" t="s">
        <v>497</v>
      </c>
    </row>
    <row r="296" spans="2:51" s="10" customFormat="1" ht="13.5">
      <c r="B296" s="195"/>
      <c r="C296" s="196"/>
      <c r="D296" s="197" t="s">
        <v>127</v>
      </c>
      <c r="E296" s="198" t="s">
        <v>21</v>
      </c>
      <c r="F296" s="199" t="s">
        <v>498</v>
      </c>
      <c r="G296" s="196"/>
      <c r="H296" s="200">
        <v>19.866</v>
      </c>
      <c r="I296" s="201"/>
      <c r="J296" s="196"/>
      <c r="K296" s="196"/>
      <c r="L296" s="202"/>
      <c r="M296" s="203"/>
      <c r="N296" s="204"/>
      <c r="O296" s="204"/>
      <c r="P296" s="204"/>
      <c r="Q296" s="204"/>
      <c r="R296" s="204"/>
      <c r="S296" s="204"/>
      <c r="T296" s="205"/>
      <c r="AT296" s="206" t="s">
        <v>127</v>
      </c>
      <c r="AU296" s="206" t="s">
        <v>84</v>
      </c>
      <c r="AV296" s="10" t="s">
        <v>84</v>
      </c>
      <c r="AW296" s="10" t="s">
        <v>38</v>
      </c>
      <c r="AX296" s="10" t="s">
        <v>82</v>
      </c>
      <c r="AY296" s="206" t="s">
        <v>119</v>
      </c>
    </row>
    <row r="297" spans="2:65" s="1" customFormat="1" ht="25.5" customHeight="1">
      <c r="B297" s="41"/>
      <c r="C297" s="183" t="s">
        <v>499</v>
      </c>
      <c r="D297" s="183" t="s">
        <v>120</v>
      </c>
      <c r="E297" s="184" t="s">
        <v>500</v>
      </c>
      <c r="F297" s="185" t="s">
        <v>501</v>
      </c>
      <c r="G297" s="186" t="s">
        <v>207</v>
      </c>
      <c r="H297" s="187">
        <v>1466.23</v>
      </c>
      <c r="I297" s="188"/>
      <c r="J297" s="189">
        <f>ROUND(I297*H297,2)</f>
        <v>0</v>
      </c>
      <c r="K297" s="185" t="s">
        <v>124</v>
      </c>
      <c r="L297" s="61"/>
      <c r="M297" s="190" t="s">
        <v>21</v>
      </c>
      <c r="N297" s="191" t="s">
        <v>45</v>
      </c>
      <c r="O297" s="42"/>
      <c r="P297" s="192">
        <f>O297*H297</f>
        <v>0</v>
      </c>
      <c r="Q297" s="192">
        <v>0</v>
      </c>
      <c r="R297" s="192">
        <f>Q297*H297</f>
        <v>0</v>
      </c>
      <c r="S297" s="192">
        <v>0</v>
      </c>
      <c r="T297" s="193">
        <f>S297*H297</f>
        <v>0</v>
      </c>
      <c r="AR297" s="24" t="s">
        <v>118</v>
      </c>
      <c r="AT297" s="24" t="s">
        <v>120</v>
      </c>
      <c r="AU297" s="24" t="s">
        <v>84</v>
      </c>
      <c r="AY297" s="24" t="s">
        <v>119</v>
      </c>
      <c r="BE297" s="194">
        <f>IF(N297="základní",J297,0)</f>
        <v>0</v>
      </c>
      <c r="BF297" s="194">
        <f>IF(N297="snížená",J297,0)</f>
        <v>0</v>
      </c>
      <c r="BG297" s="194">
        <f>IF(N297="zákl. přenesená",J297,0)</f>
        <v>0</v>
      </c>
      <c r="BH297" s="194">
        <f>IF(N297="sníž. přenesená",J297,0)</f>
        <v>0</v>
      </c>
      <c r="BI297" s="194">
        <f>IF(N297="nulová",J297,0)</f>
        <v>0</v>
      </c>
      <c r="BJ297" s="24" t="s">
        <v>82</v>
      </c>
      <c r="BK297" s="194">
        <f>ROUND(I297*H297,2)</f>
        <v>0</v>
      </c>
      <c r="BL297" s="24" t="s">
        <v>118</v>
      </c>
      <c r="BM297" s="24" t="s">
        <v>502</v>
      </c>
    </row>
    <row r="298" spans="2:51" s="10" customFormat="1" ht="13.5">
      <c r="B298" s="195"/>
      <c r="C298" s="196"/>
      <c r="D298" s="197" t="s">
        <v>127</v>
      </c>
      <c r="E298" s="198" t="s">
        <v>21</v>
      </c>
      <c r="F298" s="199" t="s">
        <v>503</v>
      </c>
      <c r="G298" s="196"/>
      <c r="H298" s="200">
        <v>518.16</v>
      </c>
      <c r="I298" s="201"/>
      <c r="J298" s="196"/>
      <c r="K298" s="196"/>
      <c r="L298" s="202"/>
      <c r="M298" s="203"/>
      <c r="N298" s="204"/>
      <c r="O298" s="204"/>
      <c r="P298" s="204"/>
      <c r="Q298" s="204"/>
      <c r="R298" s="204"/>
      <c r="S298" s="204"/>
      <c r="T298" s="205"/>
      <c r="AT298" s="206" t="s">
        <v>127</v>
      </c>
      <c r="AU298" s="206" t="s">
        <v>84</v>
      </c>
      <c r="AV298" s="10" t="s">
        <v>84</v>
      </c>
      <c r="AW298" s="10" t="s">
        <v>38</v>
      </c>
      <c r="AX298" s="10" t="s">
        <v>74</v>
      </c>
      <c r="AY298" s="206" t="s">
        <v>119</v>
      </c>
    </row>
    <row r="299" spans="2:51" s="10" customFormat="1" ht="13.5">
      <c r="B299" s="195"/>
      <c r="C299" s="196"/>
      <c r="D299" s="197" t="s">
        <v>127</v>
      </c>
      <c r="E299" s="198" t="s">
        <v>21</v>
      </c>
      <c r="F299" s="199" t="s">
        <v>504</v>
      </c>
      <c r="G299" s="196"/>
      <c r="H299" s="200">
        <v>692.18</v>
      </c>
      <c r="I299" s="201"/>
      <c r="J299" s="196"/>
      <c r="K299" s="196"/>
      <c r="L299" s="202"/>
      <c r="M299" s="203"/>
      <c r="N299" s="204"/>
      <c r="O299" s="204"/>
      <c r="P299" s="204"/>
      <c r="Q299" s="204"/>
      <c r="R299" s="204"/>
      <c r="S299" s="204"/>
      <c r="T299" s="205"/>
      <c r="AT299" s="206" t="s">
        <v>127</v>
      </c>
      <c r="AU299" s="206" t="s">
        <v>84</v>
      </c>
      <c r="AV299" s="10" t="s">
        <v>84</v>
      </c>
      <c r="AW299" s="10" t="s">
        <v>38</v>
      </c>
      <c r="AX299" s="10" t="s">
        <v>74</v>
      </c>
      <c r="AY299" s="206" t="s">
        <v>119</v>
      </c>
    </row>
    <row r="300" spans="2:51" s="10" customFormat="1" ht="13.5">
      <c r="B300" s="195"/>
      <c r="C300" s="196"/>
      <c r="D300" s="197" t="s">
        <v>127</v>
      </c>
      <c r="E300" s="198" t="s">
        <v>21</v>
      </c>
      <c r="F300" s="199" t="s">
        <v>505</v>
      </c>
      <c r="G300" s="196"/>
      <c r="H300" s="200">
        <v>255.89</v>
      </c>
      <c r="I300" s="201"/>
      <c r="J300" s="196"/>
      <c r="K300" s="196"/>
      <c r="L300" s="202"/>
      <c r="M300" s="203"/>
      <c r="N300" s="204"/>
      <c r="O300" s="204"/>
      <c r="P300" s="204"/>
      <c r="Q300" s="204"/>
      <c r="R300" s="204"/>
      <c r="S300" s="204"/>
      <c r="T300" s="205"/>
      <c r="AT300" s="206" t="s">
        <v>127</v>
      </c>
      <c r="AU300" s="206" t="s">
        <v>84</v>
      </c>
      <c r="AV300" s="10" t="s">
        <v>84</v>
      </c>
      <c r="AW300" s="10" t="s">
        <v>38</v>
      </c>
      <c r="AX300" s="10" t="s">
        <v>74</v>
      </c>
      <c r="AY300" s="206" t="s">
        <v>119</v>
      </c>
    </row>
    <row r="301" spans="2:51" s="13" customFormat="1" ht="13.5">
      <c r="B301" s="231"/>
      <c r="C301" s="232"/>
      <c r="D301" s="197" t="s">
        <v>127</v>
      </c>
      <c r="E301" s="233" t="s">
        <v>21</v>
      </c>
      <c r="F301" s="234" t="s">
        <v>219</v>
      </c>
      <c r="G301" s="232"/>
      <c r="H301" s="235">
        <v>1466.23</v>
      </c>
      <c r="I301" s="236"/>
      <c r="J301" s="232"/>
      <c r="K301" s="232"/>
      <c r="L301" s="237"/>
      <c r="M301" s="238"/>
      <c r="N301" s="239"/>
      <c r="O301" s="239"/>
      <c r="P301" s="239"/>
      <c r="Q301" s="239"/>
      <c r="R301" s="239"/>
      <c r="S301" s="239"/>
      <c r="T301" s="240"/>
      <c r="AT301" s="241" t="s">
        <v>127</v>
      </c>
      <c r="AU301" s="241" t="s">
        <v>84</v>
      </c>
      <c r="AV301" s="13" t="s">
        <v>118</v>
      </c>
      <c r="AW301" s="13" t="s">
        <v>38</v>
      </c>
      <c r="AX301" s="13" t="s">
        <v>82</v>
      </c>
      <c r="AY301" s="241" t="s">
        <v>119</v>
      </c>
    </row>
    <row r="302" spans="2:65" s="1" customFormat="1" ht="25.5" customHeight="1">
      <c r="B302" s="41"/>
      <c r="C302" s="183" t="s">
        <v>506</v>
      </c>
      <c r="D302" s="183" t="s">
        <v>120</v>
      </c>
      <c r="E302" s="184" t="s">
        <v>507</v>
      </c>
      <c r="F302" s="185" t="s">
        <v>508</v>
      </c>
      <c r="G302" s="186" t="s">
        <v>207</v>
      </c>
      <c r="H302" s="187">
        <v>2647.407</v>
      </c>
      <c r="I302" s="188"/>
      <c r="J302" s="189">
        <f>ROUND(I302*H302,2)</f>
        <v>0</v>
      </c>
      <c r="K302" s="185" t="s">
        <v>124</v>
      </c>
      <c r="L302" s="61"/>
      <c r="M302" s="190" t="s">
        <v>21</v>
      </c>
      <c r="N302" s="191" t="s">
        <v>45</v>
      </c>
      <c r="O302" s="42"/>
      <c r="P302" s="192">
        <f>O302*H302</f>
        <v>0</v>
      </c>
      <c r="Q302" s="192">
        <v>0</v>
      </c>
      <c r="R302" s="192">
        <f>Q302*H302</f>
        <v>0</v>
      </c>
      <c r="S302" s="192">
        <v>0</v>
      </c>
      <c r="T302" s="193">
        <f>S302*H302</f>
        <v>0</v>
      </c>
      <c r="AR302" s="24" t="s">
        <v>118</v>
      </c>
      <c r="AT302" s="24" t="s">
        <v>120</v>
      </c>
      <c r="AU302" s="24" t="s">
        <v>84</v>
      </c>
      <c r="AY302" s="24" t="s">
        <v>119</v>
      </c>
      <c r="BE302" s="194">
        <f>IF(N302="základní",J302,0)</f>
        <v>0</v>
      </c>
      <c r="BF302" s="194">
        <f>IF(N302="snížená",J302,0)</f>
        <v>0</v>
      </c>
      <c r="BG302" s="194">
        <f>IF(N302="zákl. přenesená",J302,0)</f>
        <v>0</v>
      </c>
      <c r="BH302" s="194">
        <f>IF(N302="sníž. přenesená",J302,0)</f>
        <v>0</v>
      </c>
      <c r="BI302" s="194">
        <f>IF(N302="nulová",J302,0)</f>
        <v>0</v>
      </c>
      <c r="BJ302" s="24" t="s">
        <v>82</v>
      </c>
      <c r="BK302" s="194">
        <f>ROUND(I302*H302,2)</f>
        <v>0</v>
      </c>
      <c r="BL302" s="24" t="s">
        <v>118</v>
      </c>
      <c r="BM302" s="24" t="s">
        <v>509</v>
      </c>
    </row>
    <row r="303" spans="2:51" s="10" customFormat="1" ht="13.5">
      <c r="B303" s="195"/>
      <c r="C303" s="196"/>
      <c r="D303" s="197" t="s">
        <v>127</v>
      </c>
      <c r="E303" s="198" t="s">
        <v>21</v>
      </c>
      <c r="F303" s="199" t="s">
        <v>510</v>
      </c>
      <c r="G303" s="196"/>
      <c r="H303" s="200">
        <v>23.23</v>
      </c>
      <c r="I303" s="201"/>
      <c r="J303" s="196"/>
      <c r="K303" s="196"/>
      <c r="L303" s="202"/>
      <c r="M303" s="203"/>
      <c r="N303" s="204"/>
      <c r="O303" s="204"/>
      <c r="P303" s="204"/>
      <c r="Q303" s="204"/>
      <c r="R303" s="204"/>
      <c r="S303" s="204"/>
      <c r="T303" s="205"/>
      <c r="AT303" s="206" t="s">
        <v>127</v>
      </c>
      <c r="AU303" s="206" t="s">
        <v>84</v>
      </c>
      <c r="AV303" s="10" t="s">
        <v>84</v>
      </c>
      <c r="AW303" s="10" t="s">
        <v>38</v>
      </c>
      <c r="AX303" s="10" t="s">
        <v>74</v>
      </c>
      <c r="AY303" s="206" t="s">
        <v>119</v>
      </c>
    </row>
    <row r="304" spans="2:51" s="10" customFormat="1" ht="13.5">
      <c r="B304" s="195"/>
      <c r="C304" s="196"/>
      <c r="D304" s="197" t="s">
        <v>127</v>
      </c>
      <c r="E304" s="198" t="s">
        <v>21</v>
      </c>
      <c r="F304" s="199" t="s">
        <v>511</v>
      </c>
      <c r="G304" s="196"/>
      <c r="H304" s="200">
        <v>79.92</v>
      </c>
      <c r="I304" s="201"/>
      <c r="J304" s="196"/>
      <c r="K304" s="196"/>
      <c r="L304" s="202"/>
      <c r="M304" s="203"/>
      <c r="N304" s="204"/>
      <c r="O304" s="204"/>
      <c r="P304" s="204"/>
      <c r="Q304" s="204"/>
      <c r="R304" s="204"/>
      <c r="S304" s="204"/>
      <c r="T304" s="205"/>
      <c r="AT304" s="206" t="s">
        <v>127</v>
      </c>
      <c r="AU304" s="206" t="s">
        <v>84</v>
      </c>
      <c r="AV304" s="10" t="s">
        <v>84</v>
      </c>
      <c r="AW304" s="10" t="s">
        <v>38</v>
      </c>
      <c r="AX304" s="10" t="s">
        <v>74</v>
      </c>
      <c r="AY304" s="206" t="s">
        <v>119</v>
      </c>
    </row>
    <row r="305" spans="2:51" s="10" customFormat="1" ht="13.5">
      <c r="B305" s="195"/>
      <c r="C305" s="196"/>
      <c r="D305" s="197" t="s">
        <v>127</v>
      </c>
      <c r="E305" s="198" t="s">
        <v>21</v>
      </c>
      <c r="F305" s="199" t="s">
        <v>512</v>
      </c>
      <c r="G305" s="196"/>
      <c r="H305" s="200">
        <v>9.62</v>
      </c>
      <c r="I305" s="201"/>
      <c r="J305" s="196"/>
      <c r="K305" s="196"/>
      <c r="L305" s="202"/>
      <c r="M305" s="203"/>
      <c r="N305" s="204"/>
      <c r="O305" s="204"/>
      <c r="P305" s="204"/>
      <c r="Q305" s="204"/>
      <c r="R305" s="204"/>
      <c r="S305" s="204"/>
      <c r="T305" s="205"/>
      <c r="AT305" s="206" t="s">
        <v>127</v>
      </c>
      <c r="AU305" s="206" t="s">
        <v>84</v>
      </c>
      <c r="AV305" s="10" t="s">
        <v>84</v>
      </c>
      <c r="AW305" s="10" t="s">
        <v>38</v>
      </c>
      <c r="AX305" s="10" t="s">
        <v>74</v>
      </c>
      <c r="AY305" s="206" t="s">
        <v>119</v>
      </c>
    </row>
    <row r="306" spans="2:51" s="10" customFormat="1" ht="13.5">
      <c r="B306" s="195"/>
      <c r="C306" s="196"/>
      <c r="D306" s="197" t="s">
        <v>127</v>
      </c>
      <c r="E306" s="198" t="s">
        <v>21</v>
      </c>
      <c r="F306" s="199" t="s">
        <v>513</v>
      </c>
      <c r="G306" s="196"/>
      <c r="H306" s="200">
        <v>1334.49</v>
      </c>
      <c r="I306" s="201"/>
      <c r="J306" s="196"/>
      <c r="K306" s="196"/>
      <c r="L306" s="202"/>
      <c r="M306" s="203"/>
      <c r="N306" s="204"/>
      <c r="O306" s="204"/>
      <c r="P306" s="204"/>
      <c r="Q306" s="204"/>
      <c r="R306" s="204"/>
      <c r="S306" s="204"/>
      <c r="T306" s="205"/>
      <c r="AT306" s="206" t="s">
        <v>127</v>
      </c>
      <c r="AU306" s="206" t="s">
        <v>84</v>
      </c>
      <c r="AV306" s="10" t="s">
        <v>84</v>
      </c>
      <c r="AW306" s="10" t="s">
        <v>38</v>
      </c>
      <c r="AX306" s="10" t="s">
        <v>74</v>
      </c>
      <c r="AY306" s="206" t="s">
        <v>119</v>
      </c>
    </row>
    <row r="307" spans="2:51" s="10" customFormat="1" ht="13.5">
      <c r="B307" s="195"/>
      <c r="C307" s="196"/>
      <c r="D307" s="197" t="s">
        <v>127</v>
      </c>
      <c r="E307" s="198" t="s">
        <v>21</v>
      </c>
      <c r="F307" s="199" t="s">
        <v>514</v>
      </c>
      <c r="G307" s="196"/>
      <c r="H307" s="200">
        <v>99.88</v>
      </c>
      <c r="I307" s="201"/>
      <c r="J307" s="196"/>
      <c r="K307" s="196"/>
      <c r="L307" s="202"/>
      <c r="M307" s="203"/>
      <c r="N307" s="204"/>
      <c r="O307" s="204"/>
      <c r="P307" s="204"/>
      <c r="Q307" s="204"/>
      <c r="R307" s="204"/>
      <c r="S307" s="204"/>
      <c r="T307" s="205"/>
      <c r="AT307" s="206" t="s">
        <v>127</v>
      </c>
      <c r="AU307" s="206" t="s">
        <v>84</v>
      </c>
      <c r="AV307" s="10" t="s">
        <v>84</v>
      </c>
      <c r="AW307" s="10" t="s">
        <v>38</v>
      </c>
      <c r="AX307" s="10" t="s">
        <v>74</v>
      </c>
      <c r="AY307" s="206" t="s">
        <v>119</v>
      </c>
    </row>
    <row r="308" spans="2:51" s="10" customFormat="1" ht="13.5">
      <c r="B308" s="195"/>
      <c r="C308" s="196"/>
      <c r="D308" s="197" t="s">
        <v>127</v>
      </c>
      <c r="E308" s="198" t="s">
        <v>21</v>
      </c>
      <c r="F308" s="199" t="s">
        <v>515</v>
      </c>
      <c r="G308" s="196"/>
      <c r="H308" s="200">
        <v>291</v>
      </c>
      <c r="I308" s="201"/>
      <c r="J308" s="196"/>
      <c r="K308" s="196"/>
      <c r="L308" s="202"/>
      <c r="M308" s="203"/>
      <c r="N308" s="204"/>
      <c r="O308" s="204"/>
      <c r="P308" s="204"/>
      <c r="Q308" s="204"/>
      <c r="R308" s="204"/>
      <c r="S308" s="204"/>
      <c r="T308" s="205"/>
      <c r="AT308" s="206" t="s">
        <v>127</v>
      </c>
      <c r="AU308" s="206" t="s">
        <v>84</v>
      </c>
      <c r="AV308" s="10" t="s">
        <v>84</v>
      </c>
      <c r="AW308" s="10" t="s">
        <v>38</v>
      </c>
      <c r="AX308" s="10" t="s">
        <v>74</v>
      </c>
      <c r="AY308" s="206" t="s">
        <v>119</v>
      </c>
    </row>
    <row r="309" spans="2:51" s="11" customFormat="1" ht="13.5">
      <c r="B309" s="207"/>
      <c r="C309" s="208"/>
      <c r="D309" s="197" t="s">
        <v>127</v>
      </c>
      <c r="E309" s="209" t="s">
        <v>21</v>
      </c>
      <c r="F309" s="210" t="s">
        <v>516</v>
      </c>
      <c r="G309" s="208"/>
      <c r="H309" s="209" t="s">
        <v>21</v>
      </c>
      <c r="I309" s="211"/>
      <c r="J309" s="208"/>
      <c r="K309" s="208"/>
      <c r="L309" s="212"/>
      <c r="M309" s="213"/>
      <c r="N309" s="214"/>
      <c r="O309" s="214"/>
      <c r="P309" s="214"/>
      <c r="Q309" s="214"/>
      <c r="R309" s="214"/>
      <c r="S309" s="214"/>
      <c r="T309" s="215"/>
      <c r="AT309" s="216" t="s">
        <v>127</v>
      </c>
      <c r="AU309" s="216" t="s">
        <v>84</v>
      </c>
      <c r="AV309" s="11" t="s">
        <v>82</v>
      </c>
      <c r="AW309" s="11" t="s">
        <v>38</v>
      </c>
      <c r="AX309" s="11" t="s">
        <v>74</v>
      </c>
      <c r="AY309" s="216" t="s">
        <v>119</v>
      </c>
    </row>
    <row r="310" spans="2:51" s="10" customFormat="1" ht="13.5">
      <c r="B310" s="195"/>
      <c r="C310" s="196"/>
      <c r="D310" s="197" t="s">
        <v>127</v>
      </c>
      <c r="E310" s="198" t="s">
        <v>21</v>
      </c>
      <c r="F310" s="199" t="s">
        <v>517</v>
      </c>
      <c r="G310" s="196"/>
      <c r="H310" s="200">
        <v>809.267</v>
      </c>
      <c r="I310" s="201"/>
      <c r="J310" s="196"/>
      <c r="K310" s="196"/>
      <c r="L310" s="202"/>
      <c r="M310" s="203"/>
      <c r="N310" s="204"/>
      <c r="O310" s="204"/>
      <c r="P310" s="204"/>
      <c r="Q310" s="204"/>
      <c r="R310" s="204"/>
      <c r="S310" s="204"/>
      <c r="T310" s="205"/>
      <c r="AT310" s="206" t="s">
        <v>127</v>
      </c>
      <c r="AU310" s="206" t="s">
        <v>84</v>
      </c>
      <c r="AV310" s="10" t="s">
        <v>84</v>
      </c>
      <c r="AW310" s="10" t="s">
        <v>38</v>
      </c>
      <c r="AX310" s="10" t="s">
        <v>74</v>
      </c>
      <c r="AY310" s="206" t="s">
        <v>119</v>
      </c>
    </row>
    <row r="311" spans="2:51" s="13" customFormat="1" ht="13.5">
      <c r="B311" s="231"/>
      <c r="C311" s="232"/>
      <c r="D311" s="197" t="s">
        <v>127</v>
      </c>
      <c r="E311" s="233" t="s">
        <v>21</v>
      </c>
      <c r="F311" s="234" t="s">
        <v>219</v>
      </c>
      <c r="G311" s="232"/>
      <c r="H311" s="235">
        <v>2647.407</v>
      </c>
      <c r="I311" s="236"/>
      <c r="J311" s="232"/>
      <c r="K311" s="232"/>
      <c r="L311" s="237"/>
      <c r="M311" s="238"/>
      <c r="N311" s="239"/>
      <c r="O311" s="239"/>
      <c r="P311" s="239"/>
      <c r="Q311" s="239"/>
      <c r="R311" s="239"/>
      <c r="S311" s="239"/>
      <c r="T311" s="240"/>
      <c r="AT311" s="241" t="s">
        <v>127</v>
      </c>
      <c r="AU311" s="241" t="s">
        <v>84</v>
      </c>
      <c r="AV311" s="13" t="s">
        <v>118</v>
      </c>
      <c r="AW311" s="13" t="s">
        <v>38</v>
      </c>
      <c r="AX311" s="13" t="s">
        <v>82</v>
      </c>
      <c r="AY311" s="241" t="s">
        <v>119</v>
      </c>
    </row>
    <row r="312" spans="2:65" s="1" customFormat="1" ht="25.5" customHeight="1">
      <c r="B312" s="41"/>
      <c r="C312" s="183" t="s">
        <v>518</v>
      </c>
      <c r="D312" s="183" t="s">
        <v>120</v>
      </c>
      <c r="E312" s="184" t="s">
        <v>519</v>
      </c>
      <c r="F312" s="185" t="s">
        <v>520</v>
      </c>
      <c r="G312" s="186" t="s">
        <v>207</v>
      </c>
      <c r="H312" s="187">
        <v>774.05</v>
      </c>
      <c r="I312" s="188"/>
      <c r="J312" s="189">
        <f>ROUND(I312*H312,2)</f>
        <v>0</v>
      </c>
      <c r="K312" s="185" t="s">
        <v>124</v>
      </c>
      <c r="L312" s="61"/>
      <c r="M312" s="190" t="s">
        <v>21</v>
      </c>
      <c r="N312" s="191" t="s">
        <v>45</v>
      </c>
      <c r="O312" s="42"/>
      <c r="P312" s="192">
        <f>O312*H312</f>
        <v>0</v>
      </c>
      <c r="Q312" s="192">
        <v>0</v>
      </c>
      <c r="R312" s="192">
        <f>Q312*H312</f>
        <v>0</v>
      </c>
      <c r="S312" s="192">
        <v>0</v>
      </c>
      <c r="T312" s="193">
        <f>S312*H312</f>
        <v>0</v>
      </c>
      <c r="AR312" s="24" t="s">
        <v>118</v>
      </c>
      <c r="AT312" s="24" t="s">
        <v>120</v>
      </c>
      <c r="AU312" s="24" t="s">
        <v>84</v>
      </c>
      <c r="AY312" s="24" t="s">
        <v>119</v>
      </c>
      <c r="BE312" s="194">
        <f>IF(N312="základní",J312,0)</f>
        <v>0</v>
      </c>
      <c r="BF312" s="194">
        <f>IF(N312="snížená",J312,0)</f>
        <v>0</v>
      </c>
      <c r="BG312" s="194">
        <f>IF(N312="zákl. přenesená",J312,0)</f>
        <v>0</v>
      </c>
      <c r="BH312" s="194">
        <f>IF(N312="sníž. přenesená",J312,0)</f>
        <v>0</v>
      </c>
      <c r="BI312" s="194">
        <f>IF(N312="nulová",J312,0)</f>
        <v>0</v>
      </c>
      <c r="BJ312" s="24" t="s">
        <v>82</v>
      </c>
      <c r="BK312" s="194">
        <f>ROUND(I312*H312,2)</f>
        <v>0</v>
      </c>
      <c r="BL312" s="24" t="s">
        <v>118</v>
      </c>
      <c r="BM312" s="24" t="s">
        <v>521</v>
      </c>
    </row>
    <row r="313" spans="2:51" s="10" customFormat="1" ht="13.5">
      <c r="B313" s="195"/>
      <c r="C313" s="196"/>
      <c r="D313" s="197" t="s">
        <v>127</v>
      </c>
      <c r="E313" s="198" t="s">
        <v>21</v>
      </c>
      <c r="F313" s="199" t="s">
        <v>522</v>
      </c>
      <c r="G313" s="196"/>
      <c r="H313" s="200">
        <v>518.16</v>
      </c>
      <c r="I313" s="201"/>
      <c r="J313" s="196"/>
      <c r="K313" s="196"/>
      <c r="L313" s="202"/>
      <c r="M313" s="203"/>
      <c r="N313" s="204"/>
      <c r="O313" s="204"/>
      <c r="P313" s="204"/>
      <c r="Q313" s="204"/>
      <c r="R313" s="204"/>
      <c r="S313" s="204"/>
      <c r="T313" s="205"/>
      <c r="AT313" s="206" t="s">
        <v>127</v>
      </c>
      <c r="AU313" s="206" t="s">
        <v>84</v>
      </c>
      <c r="AV313" s="10" t="s">
        <v>84</v>
      </c>
      <c r="AW313" s="10" t="s">
        <v>38</v>
      </c>
      <c r="AX313" s="10" t="s">
        <v>74</v>
      </c>
      <c r="AY313" s="206" t="s">
        <v>119</v>
      </c>
    </row>
    <row r="314" spans="2:51" s="10" customFormat="1" ht="13.5">
      <c r="B314" s="195"/>
      <c r="C314" s="196"/>
      <c r="D314" s="197" t="s">
        <v>127</v>
      </c>
      <c r="E314" s="198" t="s">
        <v>21</v>
      </c>
      <c r="F314" s="199" t="s">
        <v>505</v>
      </c>
      <c r="G314" s="196"/>
      <c r="H314" s="200">
        <v>255.89</v>
      </c>
      <c r="I314" s="201"/>
      <c r="J314" s="196"/>
      <c r="K314" s="196"/>
      <c r="L314" s="202"/>
      <c r="M314" s="203"/>
      <c r="N314" s="204"/>
      <c r="O314" s="204"/>
      <c r="P314" s="204"/>
      <c r="Q314" s="204"/>
      <c r="R314" s="204"/>
      <c r="S314" s="204"/>
      <c r="T314" s="205"/>
      <c r="AT314" s="206" t="s">
        <v>127</v>
      </c>
      <c r="AU314" s="206" t="s">
        <v>84</v>
      </c>
      <c r="AV314" s="10" t="s">
        <v>84</v>
      </c>
      <c r="AW314" s="10" t="s">
        <v>38</v>
      </c>
      <c r="AX314" s="10" t="s">
        <v>74</v>
      </c>
      <c r="AY314" s="206" t="s">
        <v>119</v>
      </c>
    </row>
    <row r="315" spans="2:51" s="13" customFormat="1" ht="13.5">
      <c r="B315" s="231"/>
      <c r="C315" s="232"/>
      <c r="D315" s="197" t="s">
        <v>127</v>
      </c>
      <c r="E315" s="233" t="s">
        <v>21</v>
      </c>
      <c r="F315" s="234" t="s">
        <v>219</v>
      </c>
      <c r="G315" s="232"/>
      <c r="H315" s="235">
        <v>774.05</v>
      </c>
      <c r="I315" s="236"/>
      <c r="J315" s="232"/>
      <c r="K315" s="232"/>
      <c r="L315" s="237"/>
      <c r="M315" s="238"/>
      <c r="N315" s="239"/>
      <c r="O315" s="239"/>
      <c r="P315" s="239"/>
      <c r="Q315" s="239"/>
      <c r="R315" s="239"/>
      <c r="S315" s="239"/>
      <c r="T315" s="240"/>
      <c r="AT315" s="241" t="s">
        <v>127</v>
      </c>
      <c r="AU315" s="241" t="s">
        <v>84</v>
      </c>
      <c r="AV315" s="13" t="s">
        <v>118</v>
      </c>
      <c r="AW315" s="13" t="s">
        <v>38</v>
      </c>
      <c r="AX315" s="13" t="s">
        <v>82</v>
      </c>
      <c r="AY315" s="241" t="s">
        <v>119</v>
      </c>
    </row>
    <row r="316" spans="2:65" s="1" customFormat="1" ht="25.5" customHeight="1">
      <c r="B316" s="41"/>
      <c r="C316" s="183" t="s">
        <v>523</v>
      </c>
      <c r="D316" s="183" t="s">
        <v>120</v>
      </c>
      <c r="E316" s="184" t="s">
        <v>524</v>
      </c>
      <c r="F316" s="185" t="s">
        <v>525</v>
      </c>
      <c r="G316" s="186" t="s">
        <v>207</v>
      </c>
      <c r="H316" s="187">
        <v>774.05</v>
      </c>
      <c r="I316" s="188"/>
      <c r="J316" s="189">
        <f>ROUND(I316*H316,2)</f>
        <v>0</v>
      </c>
      <c r="K316" s="185" t="s">
        <v>124</v>
      </c>
      <c r="L316" s="61"/>
      <c r="M316" s="190" t="s">
        <v>21</v>
      </c>
      <c r="N316" s="191" t="s">
        <v>45</v>
      </c>
      <c r="O316" s="42"/>
      <c r="P316" s="192">
        <f>O316*H316</f>
        <v>0</v>
      </c>
      <c r="Q316" s="192">
        <v>0</v>
      </c>
      <c r="R316" s="192">
        <f>Q316*H316</f>
        <v>0</v>
      </c>
      <c r="S316" s="192">
        <v>0</v>
      </c>
      <c r="T316" s="193">
        <f>S316*H316</f>
        <v>0</v>
      </c>
      <c r="AR316" s="24" t="s">
        <v>118</v>
      </c>
      <c r="AT316" s="24" t="s">
        <v>120</v>
      </c>
      <c r="AU316" s="24" t="s">
        <v>84</v>
      </c>
      <c r="AY316" s="24" t="s">
        <v>119</v>
      </c>
      <c r="BE316" s="194">
        <f>IF(N316="základní",J316,0)</f>
        <v>0</v>
      </c>
      <c r="BF316" s="194">
        <f>IF(N316="snížená",J316,0)</f>
        <v>0</v>
      </c>
      <c r="BG316" s="194">
        <f>IF(N316="zákl. přenesená",J316,0)</f>
        <v>0</v>
      </c>
      <c r="BH316" s="194">
        <f>IF(N316="sníž. přenesená",J316,0)</f>
        <v>0</v>
      </c>
      <c r="BI316" s="194">
        <f>IF(N316="nulová",J316,0)</f>
        <v>0</v>
      </c>
      <c r="BJ316" s="24" t="s">
        <v>82</v>
      </c>
      <c r="BK316" s="194">
        <f>ROUND(I316*H316,2)</f>
        <v>0</v>
      </c>
      <c r="BL316" s="24" t="s">
        <v>118</v>
      </c>
      <c r="BM316" s="24" t="s">
        <v>526</v>
      </c>
    </row>
    <row r="317" spans="2:47" s="1" customFormat="1" ht="121.5">
      <c r="B317" s="41"/>
      <c r="C317" s="63"/>
      <c r="D317" s="197" t="s">
        <v>209</v>
      </c>
      <c r="E317" s="63"/>
      <c r="F317" s="229" t="s">
        <v>527</v>
      </c>
      <c r="G317" s="63"/>
      <c r="H317" s="63"/>
      <c r="I317" s="156"/>
      <c r="J317" s="63"/>
      <c r="K317" s="63"/>
      <c r="L317" s="61"/>
      <c r="M317" s="230"/>
      <c r="N317" s="42"/>
      <c r="O317" s="42"/>
      <c r="P317" s="42"/>
      <c r="Q317" s="42"/>
      <c r="R317" s="42"/>
      <c r="S317" s="42"/>
      <c r="T317" s="78"/>
      <c r="AT317" s="24" t="s">
        <v>209</v>
      </c>
      <c r="AU317" s="24" t="s">
        <v>84</v>
      </c>
    </row>
    <row r="318" spans="2:51" s="10" customFormat="1" ht="13.5">
      <c r="B318" s="195"/>
      <c r="C318" s="196"/>
      <c r="D318" s="197" t="s">
        <v>127</v>
      </c>
      <c r="E318" s="198" t="s">
        <v>21</v>
      </c>
      <c r="F318" s="199" t="s">
        <v>522</v>
      </c>
      <c r="G318" s="196"/>
      <c r="H318" s="200">
        <v>518.16</v>
      </c>
      <c r="I318" s="201"/>
      <c r="J318" s="196"/>
      <c r="K318" s="196"/>
      <c r="L318" s="202"/>
      <c r="M318" s="203"/>
      <c r="N318" s="204"/>
      <c r="O318" s="204"/>
      <c r="P318" s="204"/>
      <c r="Q318" s="204"/>
      <c r="R318" s="204"/>
      <c r="S318" s="204"/>
      <c r="T318" s="205"/>
      <c r="AT318" s="206" t="s">
        <v>127</v>
      </c>
      <c r="AU318" s="206" t="s">
        <v>84</v>
      </c>
      <c r="AV318" s="10" t="s">
        <v>84</v>
      </c>
      <c r="AW318" s="10" t="s">
        <v>38</v>
      </c>
      <c r="AX318" s="10" t="s">
        <v>74</v>
      </c>
      <c r="AY318" s="206" t="s">
        <v>119</v>
      </c>
    </row>
    <row r="319" spans="2:51" s="10" customFormat="1" ht="13.5">
      <c r="B319" s="195"/>
      <c r="C319" s="196"/>
      <c r="D319" s="197" t="s">
        <v>127</v>
      </c>
      <c r="E319" s="198" t="s">
        <v>21</v>
      </c>
      <c r="F319" s="199" t="s">
        <v>505</v>
      </c>
      <c r="G319" s="196"/>
      <c r="H319" s="200">
        <v>255.89</v>
      </c>
      <c r="I319" s="201"/>
      <c r="J319" s="196"/>
      <c r="K319" s="196"/>
      <c r="L319" s="202"/>
      <c r="M319" s="203"/>
      <c r="N319" s="204"/>
      <c r="O319" s="204"/>
      <c r="P319" s="204"/>
      <c r="Q319" s="204"/>
      <c r="R319" s="204"/>
      <c r="S319" s="204"/>
      <c r="T319" s="205"/>
      <c r="AT319" s="206" t="s">
        <v>127</v>
      </c>
      <c r="AU319" s="206" t="s">
        <v>84</v>
      </c>
      <c r="AV319" s="10" t="s">
        <v>84</v>
      </c>
      <c r="AW319" s="10" t="s">
        <v>38</v>
      </c>
      <c r="AX319" s="10" t="s">
        <v>74</v>
      </c>
      <c r="AY319" s="206" t="s">
        <v>119</v>
      </c>
    </row>
    <row r="320" spans="2:51" s="13" customFormat="1" ht="13.5">
      <c r="B320" s="231"/>
      <c r="C320" s="232"/>
      <c r="D320" s="197" t="s">
        <v>127</v>
      </c>
      <c r="E320" s="233" t="s">
        <v>21</v>
      </c>
      <c r="F320" s="234" t="s">
        <v>219</v>
      </c>
      <c r="G320" s="232"/>
      <c r="H320" s="235">
        <v>774.05</v>
      </c>
      <c r="I320" s="236"/>
      <c r="J320" s="232"/>
      <c r="K320" s="232"/>
      <c r="L320" s="237"/>
      <c r="M320" s="238"/>
      <c r="N320" s="239"/>
      <c r="O320" s="239"/>
      <c r="P320" s="239"/>
      <c r="Q320" s="239"/>
      <c r="R320" s="239"/>
      <c r="S320" s="239"/>
      <c r="T320" s="240"/>
      <c r="AT320" s="241" t="s">
        <v>127</v>
      </c>
      <c r="AU320" s="241" t="s">
        <v>84</v>
      </c>
      <c r="AV320" s="13" t="s">
        <v>118</v>
      </c>
      <c r="AW320" s="13" t="s">
        <v>38</v>
      </c>
      <c r="AX320" s="13" t="s">
        <v>82</v>
      </c>
      <c r="AY320" s="241" t="s">
        <v>119</v>
      </c>
    </row>
    <row r="321" spans="2:65" s="1" customFormat="1" ht="25.5" customHeight="1">
      <c r="B321" s="41"/>
      <c r="C321" s="183" t="s">
        <v>528</v>
      </c>
      <c r="D321" s="183" t="s">
        <v>120</v>
      </c>
      <c r="E321" s="184" t="s">
        <v>529</v>
      </c>
      <c r="F321" s="185" t="s">
        <v>530</v>
      </c>
      <c r="G321" s="186" t="s">
        <v>207</v>
      </c>
      <c r="H321" s="187">
        <v>284.13</v>
      </c>
      <c r="I321" s="188"/>
      <c r="J321" s="189">
        <f>ROUND(I321*H321,2)</f>
        <v>0</v>
      </c>
      <c r="K321" s="185" t="s">
        <v>124</v>
      </c>
      <c r="L321" s="61"/>
      <c r="M321" s="190" t="s">
        <v>21</v>
      </c>
      <c r="N321" s="191" t="s">
        <v>45</v>
      </c>
      <c r="O321" s="42"/>
      <c r="P321" s="192">
        <f>O321*H321</f>
        <v>0</v>
      </c>
      <c r="Q321" s="192">
        <v>0</v>
      </c>
      <c r="R321" s="192">
        <f>Q321*H321</f>
        <v>0</v>
      </c>
      <c r="S321" s="192">
        <v>0</v>
      </c>
      <c r="T321" s="193">
        <f>S321*H321</f>
        <v>0</v>
      </c>
      <c r="AR321" s="24" t="s">
        <v>118</v>
      </c>
      <c r="AT321" s="24" t="s">
        <v>120</v>
      </c>
      <c r="AU321" s="24" t="s">
        <v>84</v>
      </c>
      <c r="AY321" s="24" t="s">
        <v>119</v>
      </c>
      <c r="BE321" s="194">
        <f>IF(N321="základní",J321,0)</f>
        <v>0</v>
      </c>
      <c r="BF321" s="194">
        <f>IF(N321="snížená",J321,0)</f>
        <v>0</v>
      </c>
      <c r="BG321" s="194">
        <f>IF(N321="zákl. přenesená",J321,0)</f>
        <v>0</v>
      </c>
      <c r="BH321" s="194">
        <f>IF(N321="sníž. přenesená",J321,0)</f>
        <v>0</v>
      </c>
      <c r="BI321" s="194">
        <f>IF(N321="nulová",J321,0)</f>
        <v>0</v>
      </c>
      <c r="BJ321" s="24" t="s">
        <v>82</v>
      </c>
      <c r="BK321" s="194">
        <f>ROUND(I321*H321,2)</f>
        <v>0</v>
      </c>
      <c r="BL321" s="24" t="s">
        <v>118</v>
      </c>
      <c r="BM321" s="24" t="s">
        <v>531</v>
      </c>
    </row>
    <row r="322" spans="2:47" s="1" customFormat="1" ht="121.5">
      <c r="B322" s="41"/>
      <c r="C322" s="63"/>
      <c r="D322" s="197" t="s">
        <v>209</v>
      </c>
      <c r="E322" s="63"/>
      <c r="F322" s="229" t="s">
        <v>532</v>
      </c>
      <c r="G322" s="63"/>
      <c r="H322" s="63"/>
      <c r="I322" s="156"/>
      <c r="J322" s="63"/>
      <c r="K322" s="63"/>
      <c r="L322" s="61"/>
      <c r="M322" s="230"/>
      <c r="N322" s="42"/>
      <c r="O322" s="42"/>
      <c r="P322" s="42"/>
      <c r="Q322" s="42"/>
      <c r="R322" s="42"/>
      <c r="S322" s="42"/>
      <c r="T322" s="78"/>
      <c r="AT322" s="24" t="s">
        <v>209</v>
      </c>
      <c r="AU322" s="24" t="s">
        <v>84</v>
      </c>
    </row>
    <row r="323" spans="2:51" s="10" customFormat="1" ht="13.5">
      <c r="B323" s="195"/>
      <c r="C323" s="196"/>
      <c r="D323" s="197" t="s">
        <v>127</v>
      </c>
      <c r="E323" s="198" t="s">
        <v>21</v>
      </c>
      <c r="F323" s="199" t="s">
        <v>533</v>
      </c>
      <c r="G323" s="196"/>
      <c r="H323" s="200">
        <v>284.13</v>
      </c>
      <c r="I323" s="201"/>
      <c r="J323" s="196"/>
      <c r="K323" s="196"/>
      <c r="L323" s="202"/>
      <c r="M323" s="203"/>
      <c r="N323" s="204"/>
      <c r="O323" s="204"/>
      <c r="P323" s="204"/>
      <c r="Q323" s="204"/>
      <c r="R323" s="204"/>
      <c r="S323" s="204"/>
      <c r="T323" s="205"/>
      <c r="AT323" s="206" t="s">
        <v>127</v>
      </c>
      <c r="AU323" s="206" t="s">
        <v>84</v>
      </c>
      <c r="AV323" s="10" t="s">
        <v>84</v>
      </c>
      <c r="AW323" s="10" t="s">
        <v>38</v>
      </c>
      <c r="AX323" s="10" t="s">
        <v>82</v>
      </c>
      <c r="AY323" s="206" t="s">
        <v>119</v>
      </c>
    </row>
    <row r="324" spans="2:65" s="1" customFormat="1" ht="25.5" customHeight="1">
      <c r="B324" s="41"/>
      <c r="C324" s="183" t="s">
        <v>534</v>
      </c>
      <c r="D324" s="183" t="s">
        <v>120</v>
      </c>
      <c r="E324" s="184" t="s">
        <v>535</v>
      </c>
      <c r="F324" s="185" t="s">
        <v>536</v>
      </c>
      <c r="G324" s="186" t="s">
        <v>207</v>
      </c>
      <c r="H324" s="187">
        <v>675.99</v>
      </c>
      <c r="I324" s="188"/>
      <c r="J324" s="189">
        <f>ROUND(I324*H324,2)</f>
        <v>0</v>
      </c>
      <c r="K324" s="185" t="s">
        <v>124</v>
      </c>
      <c r="L324" s="61"/>
      <c r="M324" s="190" t="s">
        <v>21</v>
      </c>
      <c r="N324" s="191" t="s">
        <v>45</v>
      </c>
      <c r="O324" s="42"/>
      <c r="P324" s="192">
        <f>O324*H324</f>
        <v>0</v>
      </c>
      <c r="Q324" s="192">
        <v>0</v>
      </c>
      <c r="R324" s="192">
        <f>Q324*H324</f>
        <v>0</v>
      </c>
      <c r="S324" s="192">
        <v>0</v>
      </c>
      <c r="T324" s="193">
        <f>S324*H324</f>
        <v>0</v>
      </c>
      <c r="AR324" s="24" t="s">
        <v>118</v>
      </c>
      <c r="AT324" s="24" t="s">
        <v>120</v>
      </c>
      <c r="AU324" s="24" t="s">
        <v>84</v>
      </c>
      <c r="AY324" s="24" t="s">
        <v>119</v>
      </c>
      <c r="BE324" s="194">
        <f>IF(N324="základní",J324,0)</f>
        <v>0</v>
      </c>
      <c r="BF324" s="194">
        <f>IF(N324="snížená",J324,0)</f>
        <v>0</v>
      </c>
      <c r="BG324" s="194">
        <f>IF(N324="zákl. přenesená",J324,0)</f>
        <v>0</v>
      </c>
      <c r="BH324" s="194">
        <f>IF(N324="sníž. přenesená",J324,0)</f>
        <v>0</v>
      </c>
      <c r="BI324" s="194">
        <f>IF(N324="nulová",J324,0)</f>
        <v>0</v>
      </c>
      <c r="BJ324" s="24" t="s">
        <v>82</v>
      </c>
      <c r="BK324" s="194">
        <f>ROUND(I324*H324,2)</f>
        <v>0</v>
      </c>
      <c r="BL324" s="24" t="s">
        <v>118</v>
      </c>
      <c r="BM324" s="24" t="s">
        <v>537</v>
      </c>
    </row>
    <row r="325" spans="2:51" s="10" customFormat="1" ht="13.5">
      <c r="B325" s="195"/>
      <c r="C325" s="196"/>
      <c r="D325" s="197" t="s">
        <v>127</v>
      </c>
      <c r="E325" s="198" t="s">
        <v>21</v>
      </c>
      <c r="F325" s="199" t="s">
        <v>538</v>
      </c>
      <c r="G325" s="196"/>
      <c r="H325" s="200">
        <v>675.99</v>
      </c>
      <c r="I325" s="201"/>
      <c r="J325" s="196"/>
      <c r="K325" s="196"/>
      <c r="L325" s="202"/>
      <c r="M325" s="203"/>
      <c r="N325" s="204"/>
      <c r="O325" s="204"/>
      <c r="P325" s="204"/>
      <c r="Q325" s="204"/>
      <c r="R325" s="204"/>
      <c r="S325" s="204"/>
      <c r="T325" s="205"/>
      <c r="AT325" s="206" t="s">
        <v>127</v>
      </c>
      <c r="AU325" s="206" t="s">
        <v>84</v>
      </c>
      <c r="AV325" s="10" t="s">
        <v>84</v>
      </c>
      <c r="AW325" s="10" t="s">
        <v>38</v>
      </c>
      <c r="AX325" s="10" t="s">
        <v>82</v>
      </c>
      <c r="AY325" s="206" t="s">
        <v>119</v>
      </c>
    </row>
    <row r="326" spans="2:65" s="1" customFormat="1" ht="25.5" customHeight="1">
      <c r="B326" s="41"/>
      <c r="C326" s="183" t="s">
        <v>539</v>
      </c>
      <c r="D326" s="183" t="s">
        <v>120</v>
      </c>
      <c r="E326" s="184" t="s">
        <v>540</v>
      </c>
      <c r="F326" s="185" t="s">
        <v>541</v>
      </c>
      <c r="G326" s="186" t="s">
        <v>207</v>
      </c>
      <c r="H326" s="187">
        <v>675.99</v>
      </c>
      <c r="I326" s="188"/>
      <c r="J326" s="189">
        <f>ROUND(I326*H326,2)</f>
        <v>0</v>
      </c>
      <c r="K326" s="185" t="s">
        <v>124</v>
      </c>
      <c r="L326" s="61"/>
      <c r="M326" s="190" t="s">
        <v>21</v>
      </c>
      <c r="N326" s="191" t="s">
        <v>45</v>
      </c>
      <c r="O326" s="42"/>
      <c r="P326" s="192">
        <f>O326*H326</f>
        <v>0</v>
      </c>
      <c r="Q326" s="192">
        <v>0</v>
      </c>
      <c r="R326" s="192">
        <f>Q326*H326</f>
        <v>0</v>
      </c>
      <c r="S326" s="192">
        <v>0</v>
      </c>
      <c r="T326" s="193">
        <f>S326*H326</f>
        <v>0</v>
      </c>
      <c r="AR326" s="24" t="s">
        <v>118</v>
      </c>
      <c r="AT326" s="24" t="s">
        <v>120</v>
      </c>
      <c r="AU326" s="24" t="s">
        <v>84</v>
      </c>
      <c r="AY326" s="24" t="s">
        <v>119</v>
      </c>
      <c r="BE326" s="194">
        <f>IF(N326="základní",J326,0)</f>
        <v>0</v>
      </c>
      <c r="BF326" s="194">
        <f>IF(N326="snížená",J326,0)</f>
        <v>0</v>
      </c>
      <c r="BG326" s="194">
        <f>IF(N326="zákl. přenesená",J326,0)</f>
        <v>0</v>
      </c>
      <c r="BH326" s="194">
        <f>IF(N326="sníž. přenesená",J326,0)</f>
        <v>0</v>
      </c>
      <c r="BI326" s="194">
        <f>IF(N326="nulová",J326,0)</f>
        <v>0</v>
      </c>
      <c r="BJ326" s="24" t="s">
        <v>82</v>
      </c>
      <c r="BK326" s="194">
        <f>ROUND(I326*H326,2)</f>
        <v>0</v>
      </c>
      <c r="BL326" s="24" t="s">
        <v>118</v>
      </c>
      <c r="BM326" s="24" t="s">
        <v>542</v>
      </c>
    </row>
    <row r="327" spans="2:47" s="1" customFormat="1" ht="121.5">
      <c r="B327" s="41"/>
      <c r="C327" s="63"/>
      <c r="D327" s="197" t="s">
        <v>209</v>
      </c>
      <c r="E327" s="63"/>
      <c r="F327" s="229" t="s">
        <v>527</v>
      </c>
      <c r="G327" s="63"/>
      <c r="H327" s="63"/>
      <c r="I327" s="156"/>
      <c r="J327" s="63"/>
      <c r="K327" s="63"/>
      <c r="L327" s="61"/>
      <c r="M327" s="230"/>
      <c r="N327" s="42"/>
      <c r="O327" s="42"/>
      <c r="P327" s="42"/>
      <c r="Q327" s="42"/>
      <c r="R327" s="42"/>
      <c r="S327" s="42"/>
      <c r="T327" s="78"/>
      <c r="AT327" s="24" t="s">
        <v>209</v>
      </c>
      <c r="AU327" s="24" t="s">
        <v>84</v>
      </c>
    </row>
    <row r="328" spans="2:51" s="10" customFormat="1" ht="13.5">
      <c r="B328" s="195"/>
      <c r="C328" s="196"/>
      <c r="D328" s="197" t="s">
        <v>127</v>
      </c>
      <c r="E328" s="198" t="s">
        <v>21</v>
      </c>
      <c r="F328" s="199" t="s">
        <v>538</v>
      </c>
      <c r="G328" s="196"/>
      <c r="H328" s="200">
        <v>675.99</v>
      </c>
      <c r="I328" s="201"/>
      <c r="J328" s="196"/>
      <c r="K328" s="196"/>
      <c r="L328" s="202"/>
      <c r="M328" s="203"/>
      <c r="N328" s="204"/>
      <c r="O328" s="204"/>
      <c r="P328" s="204"/>
      <c r="Q328" s="204"/>
      <c r="R328" s="204"/>
      <c r="S328" s="204"/>
      <c r="T328" s="205"/>
      <c r="AT328" s="206" t="s">
        <v>127</v>
      </c>
      <c r="AU328" s="206" t="s">
        <v>84</v>
      </c>
      <c r="AV328" s="10" t="s">
        <v>84</v>
      </c>
      <c r="AW328" s="10" t="s">
        <v>38</v>
      </c>
      <c r="AX328" s="10" t="s">
        <v>82</v>
      </c>
      <c r="AY328" s="206" t="s">
        <v>119</v>
      </c>
    </row>
    <row r="329" spans="2:65" s="1" customFormat="1" ht="16.5" customHeight="1">
      <c r="B329" s="41"/>
      <c r="C329" s="253" t="s">
        <v>543</v>
      </c>
      <c r="D329" s="253" t="s">
        <v>453</v>
      </c>
      <c r="E329" s="254" t="s">
        <v>544</v>
      </c>
      <c r="F329" s="255" t="s">
        <v>545</v>
      </c>
      <c r="G329" s="256" t="s">
        <v>546</v>
      </c>
      <c r="H329" s="257">
        <v>43.501</v>
      </c>
      <c r="I329" s="258"/>
      <c r="J329" s="259">
        <f>ROUND(I329*H329,2)</f>
        <v>0</v>
      </c>
      <c r="K329" s="255" t="s">
        <v>124</v>
      </c>
      <c r="L329" s="260"/>
      <c r="M329" s="261" t="s">
        <v>21</v>
      </c>
      <c r="N329" s="262" t="s">
        <v>45</v>
      </c>
      <c r="O329" s="42"/>
      <c r="P329" s="192">
        <f>O329*H329</f>
        <v>0</v>
      </c>
      <c r="Q329" s="192">
        <v>0.001</v>
      </c>
      <c r="R329" s="192">
        <f>Q329*H329</f>
        <v>0.043501</v>
      </c>
      <c r="S329" s="192">
        <v>0</v>
      </c>
      <c r="T329" s="193">
        <f>S329*H329</f>
        <v>0</v>
      </c>
      <c r="AR329" s="24" t="s">
        <v>167</v>
      </c>
      <c r="AT329" s="24" t="s">
        <v>453</v>
      </c>
      <c r="AU329" s="24" t="s">
        <v>84</v>
      </c>
      <c r="AY329" s="24" t="s">
        <v>119</v>
      </c>
      <c r="BE329" s="194">
        <f>IF(N329="základní",J329,0)</f>
        <v>0</v>
      </c>
      <c r="BF329" s="194">
        <f>IF(N329="snížená",J329,0)</f>
        <v>0</v>
      </c>
      <c r="BG329" s="194">
        <f>IF(N329="zákl. přenesená",J329,0)</f>
        <v>0</v>
      </c>
      <c r="BH329" s="194">
        <f>IF(N329="sníž. přenesená",J329,0)</f>
        <v>0</v>
      </c>
      <c r="BI329" s="194">
        <f>IF(N329="nulová",J329,0)</f>
        <v>0</v>
      </c>
      <c r="BJ329" s="24" t="s">
        <v>82</v>
      </c>
      <c r="BK329" s="194">
        <f>ROUND(I329*H329,2)</f>
        <v>0</v>
      </c>
      <c r="BL329" s="24" t="s">
        <v>118</v>
      </c>
      <c r="BM329" s="24" t="s">
        <v>547</v>
      </c>
    </row>
    <row r="330" spans="2:51" s="10" customFormat="1" ht="13.5">
      <c r="B330" s="195"/>
      <c r="C330" s="196"/>
      <c r="D330" s="197" t="s">
        <v>127</v>
      </c>
      <c r="E330" s="198" t="s">
        <v>21</v>
      </c>
      <c r="F330" s="199" t="s">
        <v>548</v>
      </c>
      <c r="G330" s="196"/>
      <c r="H330" s="200">
        <v>43.501</v>
      </c>
      <c r="I330" s="201"/>
      <c r="J330" s="196"/>
      <c r="K330" s="196"/>
      <c r="L330" s="202"/>
      <c r="M330" s="203"/>
      <c r="N330" s="204"/>
      <c r="O330" s="204"/>
      <c r="P330" s="204"/>
      <c r="Q330" s="204"/>
      <c r="R330" s="204"/>
      <c r="S330" s="204"/>
      <c r="T330" s="205"/>
      <c r="AT330" s="206" t="s">
        <v>127</v>
      </c>
      <c r="AU330" s="206" t="s">
        <v>84</v>
      </c>
      <c r="AV330" s="10" t="s">
        <v>84</v>
      </c>
      <c r="AW330" s="10" t="s">
        <v>38</v>
      </c>
      <c r="AX330" s="10" t="s">
        <v>82</v>
      </c>
      <c r="AY330" s="206" t="s">
        <v>119</v>
      </c>
    </row>
    <row r="331" spans="2:65" s="1" customFormat="1" ht="25.5" customHeight="1">
      <c r="B331" s="41"/>
      <c r="C331" s="183" t="s">
        <v>549</v>
      </c>
      <c r="D331" s="183" t="s">
        <v>120</v>
      </c>
      <c r="E331" s="184" t="s">
        <v>550</v>
      </c>
      <c r="F331" s="185" t="s">
        <v>551</v>
      </c>
      <c r="G331" s="186" t="s">
        <v>207</v>
      </c>
      <c r="H331" s="187">
        <v>391.86</v>
      </c>
      <c r="I331" s="188"/>
      <c r="J331" s="189">
        <f>ROUND(I331*H331,2)</f>
        <v>0</v>
      </c>
      <c r="K331" s="185" t="s">
        <v>124</v>
      </c>
      <c r="L331" s="61"/>
      <c r="M331" s="190" t="s">
        <v>21</v>
      </c>
      <c r="N331" s="191" t="s">
        <v>45</v>
      </c>
      <c r="O331" s="42"/>
      <c r="P331" s="192">
        <f>O331*H331</f>
        <v>0</v>
      </c>
      <c r="Q331" s="192">
        <v>0</v>
      </c>
      <c r="R331" s="192">
        <f>Q331*H331</f>
        <v>0</v>
      </c>
      <c r="S331" s="192">
        <v>0</v>
      </c>
      <c r="T331" s="193">
        <f>S331*H331</f>
        <v>0</v>
      </c>
      <c r="AR331" s="24" t="s">
        <v>118</v>
      </c>
      <c r="AT331" s="24" t="s">
        <v>120</v>
      </c>
      <c r="AU331" s="24" t="s">
        <v>84</v>
      </c>
      <c r="AY331" s="24" t="s">
        <v>119</v>
      </c>
      <c r="BE331" s="194">
        <f>IF(N331="základní",J331,0)</f>
        <v>0</v>
      </c>
      <c r="BF331" s="194">
        <f>IF(N331="snížená",J331,0)</f>
        <v>0</v>
      </c>
      <c r="BG331" s="194">
        <f>IF(N331="zákl. přenesená",J331,0)</f>
        <v>0</v>
      </c>
      <c r="BH331" s="194">
        <f>IF(N331="sníž. přenesená",J331,0)</f>
        <v>0</v>
      </c>
      <c r="BI331" s="194">
        <f>IF(N331="nulová",J331,0)</f>
        <v>0</v>
      </c>
      <c r="BJ331" s="24" t="s">
        <v>82</v>
      </c>
      <c r="BK331" s="194">
        <f>ROUND(I331*H331,2)</f>
        <v>0</v>
      </c>
      <c r="BL331" s="24" t="s">
        <v>118</v>
      </c>
      <c r="BM331" s="24" t="s">
        <v>552</v>
      </c>
    </row>
    <row r="332" spans="2:51" s="10" customFormat="1" ht="13.5">
      <c r="B332" s="195"/>
      <c r="C332" s="196"/>
      <c r="D332" s="197" t="s">
        <v>127</v>
      </c>
      <c r="E332" s="198" t="s">
        <v>21</v>
      </c>
      <c r="F332" s="199" t="s">
        <v>553</v>
      </c>
      <c r="G332" s="196"/>
      <c r="H332" s="200">
        <v>391.86</v>
      </c>
      <c r="I332" s="201"/>
      <c r="J332" s="196"/>
      <c r="K332" s="196"/>
      <c r="L332" s="202"/>
      <c r="M332" s="203"/>
      <c r="N332" s="204"/>
      <c r="O332" s="204"/>
      <c r="P332" s="204"/>
      <c r="Q332" s="204"/>
      <c r="R332" s="204"/>
      <c r="S332" s="204"/>
      <c r="T332" s="205"/>
      <c r="AT332" s="206" t="s">
        <v>127</v>
      </c>
      <c r="AU332" s="206" t="s">
        <v>84</v>
      </c>
      <c r="AV332" s="10" t="s">
        <v>84</v>
      </c>
      <c r="AW332" s="10" t="s">
        <v>38</v>
      </c>
      <c r="AX332" s="10" t="s">
        <v>82</v>
      </c>
      <c r="AY332" s="206" t="s">
        <v>119</v>
      </c>
    </row>
    <row r="333" spans="2:65" s="1" customFormat="1" ht="25.5" customHeight="1">
      <c r="B333" s="41"/>
      <c r="C333" s="183" t="s">
        <v>554</v>
      </c>
      <c r="D333" s="183" t="s">
        <v>120</v>
      </c>
      <c r="E333" s="184" t="s">
        <v>555</v>
      </c>
      <c r="F333" s="185" t="s">
        <v>556</v>
      </c>
      <c r="G333" s="186" t="s">
        <v>222</v>
      </c>
      <c r="H333" s="187">
        <v>15</v>
      </c>
      <c r="I333" s="188"/>
      <c r="J333" s="189">
        <f>ROUND(I333*H333,2)</f>
        <v>0</v>
      </c>
      <c r="K333" s="185" t="s">
        <v>124</v>
      </c>
      <c r="L333" s="61"/>
      <c r="M333" s="190" t="s">
        <v>21</v>
      </c>
      <c r="N333" s="191" t="s">
        <v>45</v>
      </c>
      <c r="O333" s="42"/>
      <c r="P333" s="192">
        <f>O333*H333</f>
        <v>0</v>
      </c>
      <c r="Q333" s="192">
        <v>0</v>
      </c>
      <c r="R333" s="192">
        <f>Q333*H333</f>
        <v>0</v>
      </c>
      <c r="S333" s="192">
        <v>0</v>
      </c>
      <c r="T333" s="193">
        <f>S333*H333</f>
        <v>0</v>
      </c>
      <c r="AR333" s="24" t="s">
        <v>118</v>
      </c>
      <c r="AT333" s="24" t="s">
        <v>120</v>
      </c>
      <c r="AU333" s="24" t="s">
        <v>84</v>
      </c>
      <c r="AY333" s="24" t="s">
        <v>119</v>
      </c>
      <c r="BE333" s="194">
        <f>IF(N333="základní",J333,0)</f>
        <v>0</v>
      </c>
      <c r="BF333" s="194">
        <f>IF(N333="snížená",J333,0)</f>
        <v>0</v>
      </c>
      <c r="BG333" s="194">
        <f>IF(N333="zákl. přenesená",J333,0)</f>
        <v>0</v>
      </c>
      <c r="BH333" s="194">
        <f>IF(N333="sníž. přenesená",J333,0)</f>
        <v>0</v>
      </c>
      <c r="BI333" s="194">
        <f>IF(N333="nulová",J333,0)</f>
        <v>0</v>
      </c>
      <c r="BJ333" s="24" t="s">
        <v>82</v>
      </c>
      <c r="BK333" s="194">
        <f>ROUND(I333*H333,2)</f>
        <v>0</v>
      </c>
      <c r="BL333" s="24" t="s">
        <v>118</v>
      </c>
      <c r="BM333" s="24" t="s">
        <v>557</v>
      </c>
    </row>
    <row r="334" spans="2:47" s="1" customFormat="1" ht="81">
      <c r="B334" s="41"/>
      <c r="C334" s="63"/>
      <c r="D334" s="197" t="s">
        <v>209</v>
      </c>
      <c r="E334" s="63"/>
      <c r="F334" s="229" t="s">
        <v>558</v>
      </c>
      <c r="G334" s="63"/>
      <c r="H334" s="63"/>
      <c r="I334" s="156"/>
      <c r="J334" s="63"/>
      <c r="K334" s="63"/>
      <c r="L334" s="61"/>
      <c r="M334" s="230"/>
      <c r="N334" s="42"/>
      <c r="O334" s="42"/>
      <c r="P334" s="42"/>
      <c r="Q334" s="42"/>
      <c r="R334" s="42"/>
      <c r="S334" s="42"/>
      <c r="T334" s="78"/>
      <c r="AT334" s="24" t="s">
        <v>209</v>
      </c>
      <c r="AU334" s="24" t="s">
        <v>84</v>
      </c>
    </row>
    <row r="335" spans="2:51" s="10" customFormat="1" ht="13.5">
      <c r="B335" s="195"/>
      <c r="C335" s="196"/>
      <c r="D335" s="197" t="s">
        <v>127</v>
      </c>
      <c r="E335" s="198" t="s">
        <v>21</v>
      </c>
      <c r="F335" s="199" t="s">
        <v>559</v>
      </c>
      <c r="G335" s="196"/>
      <c r="H335" s="200">
        <v>15</v>
      </c>
      <c r="I335" s="201"/>
      <c r="J335" s="196"/>
      <c r="K335" s="196"/>
      <c r="L335" s="202"/>
      <c r="M335" s="203"/>
      <c r="N335" s="204"/>
      <c r="O335" s="204"/>
      <c r="P335" s="204"/>
      <c r="Q335" s="204"/>
      <c r="R335" s="204"/>
      <c r="S335" s="204"/>
      <c r="T335" s="205"/>
      <c r="AT335" s="206" t="s">
        <v>127</v>
      </c>
      <c r="AU335" s="206" t="s">
        <v>84</v>
      </c>
      <c r="AV335" s="10" t="s">
        <v>84</v>
      </c>
      <c r="AW335" s="10" t="s">
        <v>38</v>
      </c>
      <c r="AX335" s="10" t="s">
        <v>82</v>
      </c>
      <c r="AY335" s="206" t="s">
        <v>119</v>
      </c>
    </row>
    <row r="336" spans="2:65" s="1" customFormat="1" ht="25.5" customHeight="1">
      <c r="B336" s="41"/>
      <c r="C336" s="183" t="s">
        <v>560</v>
      </c>
      <c r="D336" s="183" t="s">
        <v>120</v>
      </c>
      <c r="E336" s="184" t="s">
        <v>561</v>
      </c>
      <c r="F336" s="185" t="s">
        <v>562</v>
      </c>
      <c r="G336" s="186" t="s">
        <v>222</v>
      </c>
      <c r="H336" s="187">
        <v>15</v>
      </c>
      <c r="I336" s="188"/>
      <c r="J336" s="189">
        <f>ROUND(I336*H336,2)</f>
        <v>0</v>
      </c>
      <c r="K336" s="185" t="s">
        <v>124</v>
      </c>
      <c r="L336" s="61"/>
      <c r="M336" s="190" t="s">
        <v>21</v>
      </c>
      <c r="N336" s="191" t="s">
        <v>45</v>
      </c>
      <c r="O336" s="42"/>
      <c r="P336" s="192">
        <f>O336*H336</f>
        <v>0</v>
      </c>
      <c r="Q336" s="192">
        <v>0</v>
      </c>
      <c r="R336" s="192">
        <f>Q336*H336</f>
        <v>0</v>
      </c>
      <c r="S336" s="192">
        <v>0</v>
      </c>
      <c r="T336" s="193">
        <f>S336*H336</f>
        <v>0</v>
      </c>
      <c r="AR336" s="24" t="s">
        <v>118</v>
      </c>
      <c r="AT336" s="24" t="s">
        <v>120</v>
      </c>
      <c r="AU336" s="24" t="s">
        <v>84</v>
      </c>
      <c r="AY336" s="24" t="s">
        <v>119</v>
      </c>
      <c r="BE336" s="194">
        <f>IF(N336="základní",J336,0)</f>
        <v>0</v>
      </c>
      <c r="BF336" s="194">
        <f>IF(N336="snížená",J336,0)</f>
        <v>0</v>
      </c>
      <c r="BG336" s="194">
        <f>IF(N336="zákl. přenesená",J336,0)</f>
        <v>0</v>
      </c>
      <c r="BH336" s="194">
        <f>IF(N336="sníž. přenesená",J336,0)</f>
        <v>0</v>
      </c>
      <c r="BI336" s="194">
        <f>IF(N336="nulová",J336,0)</f>
        <v>0</v>
      </c>
      <c r="BJ336" s="24" t="s">
        <v>82</v>
      </c>
      <c r="BK336" s="194">
        <f>ROUND(I336*H336,2)</f>
        <v>0</v>
      </c>
      <c r="BL336" s="24" t="s">
        <v>118</v>
      </c>
      <c r="BM336" s="24" t="s">
        <v>563</v>
      </c>
    </row>
    <row r="337" spans="2:51" s="10" customFormat="1" ht="13.5">
      <c r="B337" s="195"/>
      <c r="C337" s="196"/>
      <c r="D337" s="197" t="s">
        <v>127</v>
      </c>
      <c r="E337" s="198" t="s">
        <v>21</v>
      </c>
      <c r="F337" s="199" t="s">
        <v>564</v>
      </c>
      <c r="G337" s="196"/>
      <c r="H337" s="200">
        <v>15</v>
      </c>
      <c r="I337" s="201"/>
      <c r="J337" s="196"/>
      <c r="K337" s="196"/>
      <c r="L337" s="202"/>
      <c r="M337" s="203"/>
      <c r="N337" s="204"/>
      <c r="O337" s="204"/>
      <c r="P337" s="204"/>
      <c r="Q337" s="204"/>
      <c r="R337" s="204"/>
      <c r="S337" s="204"/>
      <c r="T337" s="205"/>
      <c r="AT337" s="206" t="s">
        <v>127</v>
      </c>
      <c r="AU337" s="206" t="s">
        <v>84</v>
      </c>
      <c r="AV337" s="10" t="s">
        <v>84</v>
      </c>
      <c r="AW337" s="10" t="s">
        <v>38</v>
      </c>
      <c r="AX337" s="10" t="s">
        <v>82</v>
      </c>
      <c r="AY337" s="206" t="s">
        <v>119</v>
      </c>
    </row>
    <row r="338" spans="2:65" s="1" customFormat="1" ht="16.5" customHeight="1">
      <c r="B338" s="41"/>
      <c r="C338" s="253" t="s">
        <v>565</v>
      </c>
      <c r="D338" s="253" t="s">
        <v>453</v>
      </c>
      <c r="E338" s="254" t="s">
        <v>566</v>
      </c>
      <c r="F338" s="255" t="s">
        <v>567</v>
      </c>
      <c r="G338" s="256" t="s">
        <v>568</v>
      </c>
      <c r="H338" s="257">
        <v>15</v>
      </c>
      <c r="I338" s="258"/>
      <c r="J338" s="259">
        <f>ROUND(I338*H338,2)</f>
        <v>0</v>
      </c>
      <c r="K338" s="255" t="s">
        <v>21</v>
      </c>
      <c r="L338" s="260"/>
      <c r="M338" s="261" t="s">
        <v>21</v>
      </c>
      <c r="N338" s="262" t="s">
        <v>45</v>
      </c>
      <c r="O338" s="42"/>
      <c r="P338" s="192">
        <f>O338*H338</f>
        <v>0</v>
      </c>
      <c r="Q338" s="192">
        <v>0</v>
      </c>
      <c r="R338" s="192">
        <f>Q338*H338</f>
        <v>0</v>
      </c>
      <c r="S338" s="192">
        <v>0</v>
      </c>
      <c r="T338" s="193">
        <f>S338*H338</f>
        <v>0</v>
      </c>
      <c r="AR338" s="24" t="s">
        <v>167</v>
      </c>
      <c r="AT338" s="24" t="s">
        <v>453</v>
      </c>
      <c r="AU338" s="24" t="s">
        <v>84</v>
      </c>
      <c r="AY338" s="24" t="s">
        <v>119</v>
      </c>
      <c r="BE338" s="194">
        <f>IF(N338="základní",J338,0)</f>
        <v>0</v>
      </c>
      <c r="BF338" s="194">
        <f>IF(N338="snížená",J338,0)</f>
        <v>0</v>
      </c>
      <c r="BG338" s="194">
        <f>IF(N338="zákl. přenesená",J338,0)</f>
        <v>0</v>
      </c>
      <c r="BH338" s="194">
        <f>IF(N338="sníž. přenesená",J338,0)</f>
        <v>0</v>
      </c>
      <c r="BI338" s="194">
        <f>IF(N338="nulová",J338,0)</f>
        <v>0</v>
      </c>
      <c r="BJ338" s="24" t="s">
        <v>82</v>
      </c>
      <c r="BK338" s="194">
        <f>ROUND(I338*H338,2)</f>
        <v>0</v>
      </c>
      <c r="BL338" s="24" t="s">
        <v>118</v>
      </c>
      <c r="BM338" s="24" t="s">
        <v>569</v>
      </c>
    </row>
    <row r="339" spans="2:51" s="10" customFormat="1" ht="13.5">
      <c r="B339" s="195"/>
      <c r="C339" s="196"/>
      <c r="D339" s="197" t="s">
        <v>127</v>
      </c>
      <c r="E339" s="198" t="s">
        <v>21</v>
      </c>
      <c r="F339" s="199" t="s">
        <v>570</v>
      </c>
      <c r="G339" s="196"/>
      <c r="H339" s="200">
        <v>15</v>
      </c>
      <c r="I339" s="201"/>
      <c r="J339" s="196"/>
      <c r="K339" s="196"/>
      <c r="L339" s="202"/>
      <c r="M339" s="203"/>
      <c r="N339" s="204"/>
      <c r="O339" s="204"/>
      <c r="P339" s="204"/>
      <c r="Q339" s="204"/>
      <c r="R339" s="204"/>
      <c r="S339" s="204"/>
      <c r="T339" s="205"/>
      <c r="AT339" s="206" t="s">
        <v>127</v>
      </c>
      <c r="AU339" s="206" t="s">
        <v>84</v>
      </c>
      <c r="AV339" s="10" t="s">
        <v>84</v>
      </c>
      <c r="AW339" s="10" t="s">
        <v>38</v>
      </c>
      <c r="AX339" s="10" t="s">
        <v>82</v>
      </c>
      <c r="AY339" s="206" t="s">
        <v>119</v>
      </c>
    </row>
    <row r="340" spans="2:51" s="11" customFormat="1" ht="13.5">
      <c r="B340" s="207"/>
      <c r="C340" s="208"/>
      <c r="D340" s="197" t="s">
        <v>127</v>
      </c>
      <c r="E340" s="209" t="s">
        <v>21</v>
      </c>
      <c r="F340" s="210" t="s">
        <v>571</v>
      </c>
      <c r="G340" s="208"/>
      <c r="H340" s="209" t="s">
        <v>21</v>
      </c>
      <c r="I340" s="211"/>
      <c r="J340" s="208"/>
      <c r="K340" s="208"/>
      <c r="L340" s="212"/>
      <c r="M340" s="213"/>
      <c r="N340" s="214"/>
      <c r="O340" s="214"/>
      <c r="P340" s="214"/>
      <c r="Q340" s="214"/>
      <c r="R340" s="214"/>
      <c r="S340" s="214"/>
      <c r="T340" s="215"/>
      <c r="AT340" s="216" t="s">
        <v>127</v>
      </c>
      <c r="AU340" s="216" t="s">
        <v>84</v>
      </c>
      <c r="AV340" s="11" t="s">
        <v>82</v>
      </c>
      <c r="AW340" s="11" t="s">
        <v>38</v>
      </c>
      <c r="AX340" s="11" t="s">
        <v>74</v>
      </c>
      <c r="AY340" s="216" t="s">
        <v>119</v>
      </c>
    </row>
    <row r="341" spans="2:65" s="1" customFormat="1" ht="16.5" customHeight="1">
      <c r="B341" s="41"/>
      <c r="C341" s="253" t="s">
        <v>572</v>
      </c>
      <c r="D341" s="253" t="s">
        <v>453</v>
      </c>
      <c r="E341" s="254" t="s">
        <v>573</v>
      </c>
      <c r="F341" s="255" t="s">
        <v>574</v>
      </c>
      <c r="G341" s="256" t="s">
        <v>222</v>
      </c>
      <c r="H341" s="257">
        <v>17.143</v>
      </c>
      <c r="I341" s="258"/>
      <c r="J341" s="259">
        <f>ROUND(I341*H341,2)</f>
        <v>0</v>
      </c>
      <c r="K341" s="255" t="s">
        <v>575</v>
      </c>
      <c r="L341" s="260"/>
      <c r="M341" s="261" t="s">
        <v>21</v>
      </c>
      <c r="N341" s="262" t="s">
        <v>45</v>
      </c>
      <c r="O341" s="42"/>
      <c r="P341" s="192">
        <f>O341*H341</f>
        <v>0</v>
      </c>
      <c r="Q341" s="192">
        <v>0.025</v>
      </c>
      <c r="R341" s="192">
        <f>Q341*H341</f>
        <v>0.42857500000000004</v>
      </c>
      <c r="S341" s="192">
        <v>0</v>
      </c>
      <c r="T341" s="193">
        <f>S341*H341</f>
        <v>0</v>
      </c>
      <c r="AR341" s="24" t="s">
        <v>167</v>
      </c>
      <c r="AT341" s="24" t="s">
        <v>453</v>
      </c>
      <c r="AU341" s="24" t="s">
        <v>84</v>
      </c>
      <c r="AY341" s="24" t="s">
        <v>119</v>
      </c>
      <c r="BE341" s="194">
        <f>IF(N341="základní",J341,0)</f>
        <v>0</v>
      </c>
      <c r="BF341" s="194">
        <f>IF(N341="snížená",J341,0)</f>
        <v>0</v>
      </c>
      <c r="BG341" s="194">
        <f>IF(N341="zákl. přenesená",J341,0)</f>
        <v>0</v>
      </c>
      <c r="BH341" s="194">
        <f>IF(N341="sníž. přenesená",J341,0)</f>
        <v>0</v>
      </c>
      <c r="BI341" s="194">
        <f>IF(N341="nulová",J341,0)</f>
        <v>0</v>
      </c>
      <c r="BJ341" s="24" t="s">
        <v>82</v>
      </c>
      <c r="BK341" s="194">
        <f>ROUND(I341*H341,2)</f>
        <v>0</v>
      </c>
      <c r="BL341" s="24" t="s">
        <v>118</v>
      </c>
      <c r="BM341" s="24" t="s">
        <v>576</v>
      </c>
    </row>
    <row r="342" spans="2:51" s="10" customFormat="1" ht="13.5">
      <c r="B342" s="195"/>
      <c r="C342" s="196"/>
      <c r="D342" s="197" t="s">
        <v>127</v>
      </c>
      <c r="E342" s="198" t="s">
        <v>21</v>
      </c>
      <c r="F342" s="199" t="s">
        <v>577</v>
      </c>
      <c r="G342" s="196"/>
      <c r="H342" s="200">
        <v>17.143</v>
      </c>
      <c r="I342" s="201"/>
      <c r="J342" s="196"/>
      <c r="K342" s="196"/>
      <c r="L342" s="202"/>
      <c r="M342" s="203"/>
      <c r="N342" s="204"/>
      <c r="O342" s="204"/>
      <c r="P342" s="204"/>
      <c r="Q342" s="204"/>
      <c r="R342" s="204"/>
      <c r="S342" s="204"/>
      <c r="T342" s="205"/>
      <c r="AT342" s="206" t="s">
        <v>127</v>
      </c>
      <c r="AU342" s="206" t="s">
        <v>84</v>
      </c>
      <c r="AV342" s="10" t="s">
        <v>84</v>
      </c>
      <c r="AW342" s="10" t="s">
        <v>38</v>
      </c>
      <c r="AX342" s="10" t="s">
        <v>82</v>
      </c>
      <c r="AY342" s="206" t="s">
        <v>119</v>
      </c>
    </row>
    <row r="343" spans="2:65" s="1" customFormat="1" ht="16.5" customHeight="1">
      <c r="B343" s="41"/>
      <c r="C343" s="253" t="s">
        <v>578</v>
      </c>
      <c r="D343" s="253" t="s">
        <v>453</v>
      </c>
      <c r="E343" s="254" t="s">
        <v>579</v>
      </c>
      <c r="F343" s="255" t="s">
        <v>580</v>
      </c>
      <c r="G343" s="256" t="s">
        <v>546</v>
      </c>
      <c r="H343" s="257">
        <v>4.5</v>
      </c>
      <c r="I343" s="258"/>
      <c r="J343" s="259">
        <f>ROUND(I343*H343,2)</f>
        <v>0</v>
      </c>
      <c r="K343" s="255" t="s">
        <v>124</v>
      </c>
      <c r="L343" s="260"/>
      <c r="M343" s="261" t="s">
        <v>21</v>
      </c>
      <c r="N343" s="262" t="s">
        <v>45</v>
      </c>
      <c r="O343" s="42"/>
      <c r="P343" s="192">
        <f>O343*H343</f>
        <v>0</v>
      </c>
      <c r="Q343" s="192">
        <v>0.001</v>
      </c>
      <c r="R343" s="192">
        <f>Q343*H343</f>
        <v>0.0045000000000000005</v>
      </c>
      <c r="S343" s="192">
        <v>0</v>
      </c>
      <c r="T343" s="193">
        <f>S343*H343</f>
        <v>0</v>
      </c>
      <c r="AR343" s="24" t="s">
        <v>167</v>
      </c>
      <c r="AT343" s="24" t="s">
        <v>453</v>
      </c>
      <c r="AU343" s="24" t="s">
        <v>84</v>
      </c>
      <c r="AY343" s="24" t="s">
        <v>119</v>
      </c>
      <c r="BE343" s="194">
        <f>IF(N343="základní",J343,0)</f>
        <v>0</v>
      </c>
      <c r="BF343" s="194">
        <f>IF(N343="snížená",J343,0)</f>
        <v>0</v>
      </c>
      <c r="BG343" s="194">
        <f>IF(N343="zákl. přenesená",J343,0)</f>
        <v>0</v>
      </c>
      <c r="BH343" s="194">
        <f>IF(N343="sníž. přenesená",J343,0)</f>
        <v>0</v>
      </c>
      <c r="BI343" s="194">
        <f>IF(N343="nulová",J343,0)</f>
        <v>0</v>
      </c>
      <c r="BJ343" s="24" t="s">
        <v>82</v>
      </c>
      <c r="BK343" s="194">
        <f>ROUND(I343*H343,2)</f>
        <v>0</v>
      </c>
      <c r="BL343" s="24" t="s">
        <v>118</v>
      </c>
      <c r="BM343" s="24" t="s">
        <v>581</v>
      </c>
    </row>
    <row r="344" spans="2:51" s="10" customFormat="1" ht="13.5">
      <c r="B344" s="195"/>
      <c r="C344" s="196"/>
      <c r="D344" s="197" t="s">
        <v>127</v>
      </c>
      <c r="E344" s="198" t="s">
        <v>21</v>
      </c>
      <c r="F344" s="199" t="s">
        <v>582</v>
      </c>
      <c r="G344" s="196"/>
      <c r="H344" s="200">
        <v>4.5</v>
      </c>
      <c r="I344" s="201"/>
      <c r="J344" s="196"/>
      <c r="K344" s="196"/>
      <c r="L344" s="202"/>
      <c r="M344" s="203"/>
      <c r="N344" s="204"/>
      <c r="O344" s="204"/>
      <c r="P344" s="204"/>
      <c r="Q344" s="204"/>
      <c r="R344" s="204"/>
      <c r="S344" s="204"/>
      <c r="T344" s="205"/>
      <c r="AT344" s="206" t="s">
        <v>127</v>
      </c>
      <c r="AU344" s="206" t="s">
        <v>84</v>
      </c>
      <c r="AV344" s="10" t="s">
        <v>84</v>
      </c>
      <c r="AW344" s="10" t="s">
        <v>38</v>
      </c>
      <c r="AX344" s="10" t="s">
        <v>82</v>
      </c>
      <c r="AY344" s="206" t="s">
        <v>119</v>
      </c>
    </row>
    <row r="345" spans="2:65" s="1" customFormat="1" ht="16.5" customHeight="1">
      <c r="B345" s="41"/>
      <c r="C345" s="183" t="s">
        <v>583</v>
      </c>
      <c r="D345" s="183" t="s">
        <v>120</v>
      </c>
      <c r="E345" s="184" t="s">
        <v>584</v>
      </c>
      <c r="F345" s="185" t="s">
        <v>585</v>
      </c>
      <c r="G345" s="186" t="s">
        <v>222</v>
      </c>
      <c r="H345" s="187">
        <v>15</v>
      </c>
      <c r="I345" s="188"/>
      <c r="J345" s="189">
        <f>ROUND(I345*H345,2)</f>
        <v>0</v>
      </c>
      <c r="K345" s="185" t="s">
        <v>124</v>
      </c>
      <c r="L345" s="61"/>
      <c r="M345" s="190" t="s">
        <v>21</v>
      </c>
      <c r="N345" s="191" t="s">
        <v>45</v>
      </c>
      <c r="O345" s="42"/>
      <c r="P345" s="192">
        <f>O345*H345</f>
        <v>0</v>
      </c>
      <c r="Q345" s="192">
        <v>5E-05</v>
      </c>
      <c r="R345" s="192">
        <f>Q345*H345</f>
        <v>0.00075</v>
      </c>
      <c r="S345" s="192">
        <v>0</v>
      </c>
      <c r="T345" s="193">
        <f>S345*H345</f>
        <v>0</v>
      </c>
      <c r="AR345" s="24" t="s">
        <v>118</v>
      </c>
      <c r="AT345" s="24" t="s">
        <v>120</v>
      </c>
      <c r="AU345" s="24" t="s">
        <v>84</v>
      </c>
      <c r="AY345" s="24" t="s">
        <v>119</v>
      </c>
      <c r="BE345" s="194">
        <f>IF(N345="základní",J345,0)</f>
        <v>0</v>
      </c>
      <c r="BF345" s="194">
        <f>IF(N345="snížená",J345,0)</f>
        <v>0</v>
      </c>
      <c r="BG345" s="194">
        <f>IF(N345="zákl. přenesená",J345,0)</f>
        <v>0</v>
      </c>
      <c r="BH345" s="194">
        <f>IF(N345="sníž. přenesená",J345,0)</f>
        <v>0</v>
      </c>
      <c r="BI345" s="194">
        <f>IF(N345="nulová",J345,0)</f>
        <v>0</v>
      </c>
      <c r="BJ345" s="24" t="s">
        <v>82</v>
      </c>
      <c r="BK345" s="194">
        <f>ROUND(I345*H345,2)</f>
        <v>0</v>
      </c>
      <c r="BL345" s="24" t="s">
        <v>118</v>
      </c>
      <c r="BM345" s="24" t="s">
        <v>586</v>
      </c>
    </row>
    <row r="346" spans="2:51" s="10" customFormat="1" ht="13.5">
      <c r="B346" s="195"/>
      <c r="C346" s="196"/>
      <c r="D346" s="197" t="s">
        <v>127</v>
      </c>
      <c r="E346" s="198" t="s">
        <v>21</v>
      </c>
      <c r="F346" s="199" t="s">
        <v>587</v>
      </c>
      <c r="G346" s="196"/>
      <c r="H346" s="200">
        <v>15</v>
      </c>
      <c r="I346" s="201"/>
      <c r="J346" s="196"/>
      <c r="K346" s="196"/>
      <c r="L346" s="202"/>
      <c r="M346" s="203"/>
      <c r="N346" s="204"/>
      <c r="O346" s="204"/>
      <c r="P346" s="204"/>
      <c r="Q346" s="204"/>
      <c r="R346" s="204"/>
      <c r="S346" s="204"/>
      <c r="T346" s="205"/>
      <c r="AT346" s="206" t="s">
        <v>127</v>
      </c>
      <c r="AU346" s="206" t="s">
        <v>84</v>
      </c>
      <c r="AV346" s="10" t="s">
        <v>84</v>
      </c>
      <c r="AW346" s="10" t="s">
        <v>38</v>
      </c>
      <c r="AX346" s="10" t="s">
        <v>82</v>
      </c>
      <c r="AY346" s="206" t="s">
        <v>119</v>
      </c>
    </row>
    <row r="347" spans="2:65" s="1" customFormat="1" ht="16.5" customHeight="1">
      <c r="B347" s="41"/>
      <c r="C347" s="253" t="s">
        <v>588</v>
      </c>
      <c r="D347" s="253" t="s">
        <v>453</v>
      </c>
      <c r="E347" s="254" t="s">
        <v>589</v>
      </c>
      <c r="F347" s="255" t="s">
        <v>590</v>
      </c>
      <c r="G347" s="256" t="s">
        <v>222</v>
      </c>
      <c r="H347" s="257">
        <v>45</v>
      </c>
      <c r="I347" s="258"/>
      <c r="J347" s="259">
        <f>ROUND(I347*H347,2)</f>
        <v>0</v>
      </c>
      <c r="K347" s="255" t="s">
        <v>124</v>
      </c>
      <c r="L347" s="260"/>
      <c r="M347" s="261" t="s">
        <v>21</v>
      </c>
      <c r="N347" s="262" t="s">
        <v>45</v>
      </c>
      <c r="O347" s="42"/>
      <c r="P347" s="192">
        <f>O347*H347</f>
        <v>0</v>
      </c>
      <c r="Q347" s="192">
        <v>0.0059</v>
      </c>
      <c r="R347" s="192">
        <f>Q347*H347</f>
        <v>0.2655</v>
      </c>
      <c r="S347" s="192">
        <v>0</v>
      </c>
      <c r="T347" s="193">
        <f>S347*H347</f>
        <v>0</v>
      </c>
      <c r="AR347" s="24" t="s">
        <v>167</v>
      </c>
      <c r="AT347" s="24" t="s">
        <v>453</v>
      </c>
      <c r="AU347" s="24" t="s">
        <v>84</v>
      </c>
      <c r="AY347" s="24" t="s">
        <v>119</v>
      </c>
      <c r="BE347" s="194">
        <f>IF(N347="základní",J347,0)</f>
        <v>0</v>
      </c>
      <c r="BF347" s="194">
        <f>IF(N347="snížená",J347,0)</f>
        <v>0</v>
      </c>
      <c r="BG347" s="194">
        <f>IF(N347="zákl. přenesená",J347,0)</f>
        <v>0</v>
      </c>
      <c r="BH347" s="194">
        <f>IF(N347="sníž. přenesená",J347,0)</f>
        <v>0</v>
      </c>
      <c r="BI347" s="194">
        <f>IF(N347="nulová",J347,0)</f>
        <v>0</v>
      </c>
      <c r="BJ347" s="24" t="s">
        <v>82</v>
      </c>
      <c r="BK347" s="194">
        <f>ROUND(I347*H347,2)</f>
        <v>0</v>
      </c>
      <c r="BL347" s="24" t="s">
        <v>118</v>
      </c>
      <c r="BM347" s="24" t="s">
        <v>591</v>
      </c>
    </row>
    <row r="348" spans="2:51" s="10" customFormat="1" ht="13.5">
      <c r="B348" s="195"/>
      <c r="C348" s="196"/>
      <c r="D348" s="197" t="s">
        <v>127</v>
      </c>
      <c r="E348" s="198" t="s">
        <v>21</v>
      </c>
      <c r="F348" s="199" t="s">
        <v>592</v>
      </c>
      <c r="G348" s="196"/>
      <c r="H348" s="200">
        <v>45</v>
      </c>
      <c r="I348" s="201"/>
      <c r="J348" s="196"/>
      <c r="K348" s="196"/>
      <c r="L348" s="202"/>
      <c r="M348" s="203"/>
      <c r="N348" s="204"/>
      <c r="O348" s="204"/>
      <c r="P348" s="204"/>
      <c r="Q348" s="204"/>
      <c r="R348" s="204"/>
      <c r="S348" s="204"/>
      <c r="T348" s="205"/>
      <c r="AT348" s="206" t="s">
        <v>127</v>
      </c>
      <c r="AU348" s="206" t="s">
        <v>84</v>
      </c>
      <c r="AV348" s="10" t="s">
        <v>84</v>
      </c>
      <c r="AW348" s="10" t="s">
        <v>38</v>
      </c>
      <c r="AX348" s="10" t="s">
        <v>82</v>
      </c>
      <c r="AY348" s="206" t="s">
        <v>119</v>
      </c>
    </row>
    <row r="349" spans="2:65" s="1" customFormat="1" ht="25.5" customHeight="1">
      <c r="B349" s="41"/>
      <c r="C349" s="183" t="s">
        <v>593</v>
      </c>
      <c r="D349" s="183" t="s">
        <v>120</v>
      </c>
      <c r="E349" s="184" t="s">
        <v>594</v>
      </c>
      <c r="F349" s="185" t="s">
        <v>595</v>
      </c>
      <c r="G349" s="186" t="s">
        <v>207</v>
      </c>
      <c r="H349" s="187">
        <v>15</v>
      </c>
      <c r="I349" s="188"/>
      <c r="J349" s="189">
        <f>ROUND(I349*H349,2)</f>
        <v>0</v>
      </c>
      <c r="K349" s="185" t="s">
        <v>124</v>
      </c>
      <c r="L349" s="61"/>
      <c r="M349" s="190" t="s">
        <v>21</v>
      </c>
      <c r="N349" s="191" t="s">
        <v>45</v>
      </c>
      <c r="O349" s="42"/>
      <c r="P349" s="192">
        <f>O349*H349</f>
        <v>0</v>
      </c>
      <c r="Q349" s="192">
        <v>0.00036</v>
      </c>
      <c r="R349" s="192">
        <f>Q349*H349</f>
        <v>0.0054</v>
      </c>
      <c r="S349" s="192">
        <v>0</v>
      </c>
      <c r="T349" s="193">
        <f>S349*H349</f>
        <v>0</v>
      </c>
      <c r="AR349" s="24" t="s">
        <v>118</v>
      </c>
      <c r="AT349" s="24" t="s">
        <v>120</v>
      </c>
      <c r="AU349" s="24" t="s">
        <v>84</v>
      </c>
      <c r="AY349" s="24" t="s">
        <v>119</v>
      </c>
      <c r="BE349" s="194">
        <f>IF(N349="základní",J349,0)</f>
        <v>0</v>
      </c>
      <c r="BF349" s="194">
        <f>IF(N349="snížená",J349,0)</f>
        <v>0</v>
      </c>
      <c r="BG349" s="194">
        <f>IF(N349="zákl. přenesená",J349,0)</f>
        <v>0</v>
      </c>
      <c r="BH349" s="194">
        <f>IF(N349="sníž. přenesená",J349,0)</f>
        <v>0</v>
      </c>
      <c r="BI349" s="194">
        <f>IF(N349="nulová",J349,0)</f>
        <v>0</v>
      </c>
      <c r="BJ349" s="24" t="s">
        <v>82</v>
      </c>
      <c r="BK349" s="194">
        <f>ROUND(I349*H349,2)</f>
        <v>0</v>
      </c>
      <c r="BL349" s="24" t="s">
        <v>118</v>
      </c>
      <c r="BM349" s="24" t="s">
        <v>596</v>
      </c>
    </row>
    <row r="350" spans="2:51" s="10" customFormat="1" ht="13.5">
      <c r="B350" s="195"/>
      <c r="C350" s="196"/>
      <c r="D350" s="197" t="s">
        <v>127</v>
      </c>
      <c r="E350" s="198" t="s">
        <v>21</v>
      </c>
      <c r="F350" s="199" t="s">
        <v>597</v>
      </c>
      <c r="G350" s="196"/>
      <c r="H350" s="200">
        <v>15</v>
      </c>
      <c r="I350" s="201"/>
      <c r="J350" s="196"/>
      <c r="K350" s="196"/>
      <c r="L350" s="202"/>
      <c r="M350" s="203"/>
      <c r="N350" s="204"/>
      <c r="O350" s="204"/>
      <c r="P350" s="204"/>
      <c r="Q350" s="204"/>
      <c r="R350" s="204"/>
      <c r="S350" s="204"/>
      <c r="T350" s="205"/>
      <c r="AT350" s="206" t="s">
        <v>127</v>
      </c>
      <c r="AU350" s="206" t="s">
        <v>84</v>
      </c>
      <c r="AV350" s="10" t="s">
        <v>84</v>
      </c>
      <c r="AW350" s="10" t="s">
        <v>38</v>
      </c>
      <c r="AX350" s="10" t="s">
        <v>82</v>
      </c>
      <c r="AY350" s="206" t="s">
        <v>119</v>
      </c>
    </row>
    <row r="351" spans="2:65" s="1" customFormat="1" ht="25.5" customHeight="1">
      <c r="B351" s="41"/>
      <c r="C351" s="183" t="s">
        <v>598</v>
      </c>
      <c r="D351" s="183" t="s">
        <v>120</v>
      </c>
      <c r="E351" s="184" t="s">
        <v>599</v>
      </c>
      <c r="F351" s="185" t="s">
        <v>600</v>
      </c>
      <c r="G351" s="186" t="s">
        <v>207</v>
      </c>
      <c r="H351" s="187">
        <v>7.5</v>
      </c>
      <c r="I351" s="188"/>
      <c r="J351" s="189">
        <f>ROUND(I351*H351,2)</f>
        <v>0</v>
      </c>
      <c r="K351" s="185" t="s">
        <v>124</v>
      </c>
      <c r="L351" s="61"/>
      <c r="M351" s="190" t="s">
        <v>21</v>
      </c>
      <c r="N351" s="191" t="s">
        <v>45</v>
      </c>
      <c r="O351" s="42"/>
      <c r="P351" s="192">
        <f>O351*H351</f>
        <v>0</v>
      </c>
      <c r="Q351" s="192">
        <v>0</v>
      </c>
      <c r="R351" s="192">
        <f>Q351*H351</f>
        <v>0</v>
      </c>
      <c r="S351" s="192">
        <v>0</v>
      </c>
      <c r="T351" s="193">
        <f>S351*H351</f>
        <v>0</v>
      </c>
      <c r="AR351" s="24" t="s">
        <v>118</v>
      </c>
      <c r="AT351" s="24" t="s">
        <v>120</v>
      </c>
      <c r="AU351" s="24" t="s">
        <v>84</v>
      </c>
      <c r="AY351" s="24" t="s">
        <v>119</v>
      </c>
      <c r="BE351" s="194">
        <f>IF(N351="základní",J351,0)</f>
        <v>0</v>
      </c>
      <c r="BF351" s="194">
        <f>IF(N351="snížená",J351,0)</f>
        <v>0</v>
      </c>
      <c r="BG351" s="194">
        <f>IF(N351="zákl. přenesená",J351,0)</f>
        <v>0</v>
      </c>
      <c r="BH351" s="194">
        <f>IF(N351="sníž. přenesená",J351,0)</f>
        <v>0</v>
      </c>
      <c r="BI351" s="194">
        <f>IF(N351="nulová",J351,0)</f>
        <v>0</v>
      </c>
      <c r="BJ351" s="24" t="s">
        <v>82</v>
      </c>
      <c r="BK351" s="194">
        <f>ROUND(I351*H351,2)</f>
        <v>0</v>
      </c>
      <c r="BL351" s="24" t="s">
        <v>118</v>
      </c>
      <c r="BM351" s="24" t="s">
        <v>601</v>
      </c>
    </row>
    <row r="352" spans="2:51" s="10" customFormat="1" ht="13.5">
      <c r="B352" s="195"/>
      <c r="C352" s="196"/>
      <c r="D352" s="197" t="s">
        <v>127</v>
      </c>
      <c r="E352" s="198" t="s">
        <v>21</v>
      </c>
      <c r="F352" s="199" t="s">
        <v>602</v>
      </c>
      <c r="G352" s="196"/>
      <c r="H352" s="200">
        <v>7.5</v>
      </c>
      <c r="I352" s="201"/>
      <c r="J352" s="196"/>
      <c r="K352" s="196"/>
      <c r="L352" s="202"/>
      <c r="M352" s="203"/>
      <c r="N352" s="204"/>
      <c r="O352" s="204"/>
      <c r="P352" s="204"/>
      <c r="Q352" s="204"/>
      <c r="R352" s="204"/>
      <c r="S352" s="204"/>
      <c r="T352" s="205"/>
      <c r="AT352" s="206" t="s">
        <v>127</v>
      </c>
      <c r="AU352" s="206" t="s">
        <v>84</v>
      </c>
      <c r="AV352" s="10" t="s">
        <v>84</v>
      </c>
      <c r="AW352" s="10" t="s">
        <v>38</v>
      </c>
      <c r="AX352" s="10" t="s">
        <v>82</v>
      </c>
      <c r="AY352" s="206" t="s">
        <v>119</v>
      </c>
    </row>
    <row r="353" spans="2:65" s="1" customFormat="1" ht="16.5" customHeight="1">
      <c r="B353" s="41"/>
      <c r="C353" s="253" t="s">
        <v>603</v>
      </c>
      <c r="D353" s="253" t="s">
        <v>453</v>
      </c>
      <c r="E353" s="254" t="s">
        <v>604</v>
      </c>
      <c r="F353" s="255" t="s">
        <v>605</v>
      </c>
      <c r="G353" s="256" t="s">
        <v>214</v>
      </c>
      <c r="H353" s="257">
        <v>0.75</v>
      </c>
      <c r="I353" s="258"/>
      <c r="J353" s="259">
        <f>ROUND(I353*H353,2)</f>
        <v>0</v>
      </c>
      <c r="K353" s="255" t="s">
        <v>575</v>
      </c>
      <c r="L353" s="260"/>
      <c r="M353" s="261" t="s">
        <v>21</v>
      </c>
      <c r="N353" s="262" t="s">
        <v>45</v>
      </c>
      <c r="O353" s="42"/>
      <c r="P353" s="192">
        <f>O353*H353</f>
        <v>0</v>
      </c>
      <c r="Q353" s="192">
        <v>0.45</v>
      </c>
      <c r="R353" s="192">
        <f>Q353*H353</f>
        <v>0.3375</v>
      </c>
      <c r="S353" s="192">
        <v>0</v>
      </c>
      <c r="T353" s="193">
        <f>S353*H353</f>
        <v>0</v>
      </c>
      <c r="AR353" s="24" t="s">
        <v>167</v>
      </c>
      <c r="AT353" s="24" t="s">
        <v>453</v>
      </c>
      <c r="AU353" s="24" t="s">
        <v>84</v>
      </c>
      <c r="AY353" s="24" t="s">
        <v>119</v>
      </c>
      <c r="BE353" s="194">
        <f>IF(N353="základní",J353,0)</f>
        <v>0</v>
      </c>
      <c r="BF353" s="194">
        <f>IF(N353="snížená",J353,0)</f>
        <v>0</v>
      </c>
      <c r="BG353" s="194">
        <f>IF(N353="zákl. přenesená",J353,0)</f>
        <v>0</v>
      </c>
      <c r="BH353" s="194">
        <f>IF(N353="sníž. přenesená",J353,0)</f>
        <v>0</v>
      </c>
      <c r="BI353" s="194">
        <f>IF(N353="nulová",J353,0)</f>
        <v>0</v>
      </c>
      <c r="BJ353" s="24" t="s">
        <v>82</v>
      </c>
      <c r="BK353" s="194">
        <f>ROUND(I353*H353,2)</f>
        <v>0</v>
      </c>
      <c r="BL353" s="24" t="s">
        <v>118</v>
      </c>
      <c r="BM353" s="24" t="s">
        <v>606</v>
      </c>
    </row>
    <row r="354" spans="2:51" s="10" customFormat="1" ht="13.5">
      <c r="B354" s="195"/>
      <c r="C354" s="196"/>
      <c r="D354" s="197" t="s">
        <v>127</v>
      </c>
      <c r="E354" s="198" t="s">
        <v>21</v>
      </c>
      <c r="F354" s="199" t="s">
        <v>607</v>
      </c>
      <c r="G354" s="196"/>
      <c r="H354" s="200">
        <v>0.75</v>
      </c>
      <c r="I354" s="201"/>
      <c r="J354" s="196"/>
      <c r="K354" s="196"/>
      <c r="L354" s="202"/>
      <c r="M354" s="203"/>
      <c r="N354" s="204"/>
      <c r="O354" s="204"/>
      <c r="P354" s="204"/>
      <c r="Q354" s="204"/>
      <c r="R354" s="204"/>
      <c r="S354" s="204"/>
      <c r="T354" s="205"/>
      <c r="AT354" s="206" t="s">
        <v>127</v>
      </c>
      <c r="AU354" s="206" t="s">
        <v>84</v>
      </c>
      <c r="AV354" s="10" t="s">
        <v>84</v>
      </c>
      <c r="AW354" s="10" t="s">
        <v>38</v>
      </c>
      <c r="AX354" s="10" t="s">
        <v>82</v>
      </c>
      <c r="AY354" s="206" t="s">
        <v>119</v>
      </c>
    </row>
    <row r="355" spans="2:65" s="1" customFormat="1" ht="16.5" customHeight="1">
      <c r="B355" s="41"/>
      <c r="C355" s="183" t="s">
        <v>608</v>
      </c>
      <c r="D355" s="183" t="s">
        <v>120</v>
      </c>
      <c r="E355" s="184" t="s">
        <v>609</v>
      </c>
      <c r="F355" s="185" t="s">
        <v>610</v>
      </c>
      <c r="G355" s="186" t="s">
        <v>214</v>
      </c>
      <c r="H355" s="187">
        <v>217.506</v>
      </c>
      <c r="I355" s="188"/>
      <c r="J355" s="189">
        <f>ROUND(I355*H355,2)</f>
        <v>0</v>
      </c>
      <c r="K355" s="185" t="s">
        <v>124</v>
      </c>
      <c r="L355" s="61"/>
      <c r="M355" s="190" t="s">
        <v>21</v>
      </c>
      <c r="N355" s="191" t="s">
        <v>45</v>
      </c>
      <c r="O355" s="42"/>
      <c r="P355" s="192">
        <f>O355*H355</f>
        <v>0</v>
      </c>
      <c r="Q355" s="192">
        <v>0</v>
      </c>
      <c r="R355" s="192">
        <f>Q355*H355</f>
        <v>0</v>
      </c>
      <c r="S355" s="192">
        <v>0</v>
      </c>
      <c r="T355" s="193">
        <f>S355*H355</f>
        <v>0</v>
      </c>
      <c r="AR355" s="24" t="s">
        <v>118</v>
      </c>
      <c r="AT355" s="24" t="s">
        <v>120</v>
      </c>
      <c r="AU355" s="24" t="s">
        <v>84</v>
      </c>
      <c r="AY355" s="24" t="s">
        <v>119</v>
      </c>
      <c r="BE355" s="194">
        <f>IF(N355="základní",J355,0)</f>
        <v>0</v>
      </c>
      <c r="BF355" s="194">
        <f>IF(N355="snížená",J355,0)</f>
        <v>0</v>
      </c>
      <c r="BG355" s="194">
        <f>IF(N355="zákl. přenesená",J355,0)</f>
        <v>0</v>
      </c>
      <c r="BH355" s="194">
        <f>IF(N355="sníž. přenesená",J355,0)</f>
        <v>0</v>
      </c>
      <c r="BI355" s="194">
        <f>IF(N355="nulová",J355,0)</f>
        <v>0</v>
      </c>
      <c r="BJ355" s="24" t="s">
        <v>82</v>
      </c>
      <c r="BK355" s="194">
        <f>ROUND(I355*H355,2)</f>
        <v>0</v>
      </c>
      <c r="BL355" s="24" t="s">
        <v>118</v>
      </c>
      <c r="BM355" s="24" t="s">
        <v>611</v>
      </c>
    </row>
    <row r="356" spans="2:51" s="10" customFormat="1" ht="13.5">
      <c r="B356" s="195"/>
      <c r="C356" s="196"/>
      <c r="D356" s="197" t="s">
        <v>127</v>
      </c>
      <c r="E356" s="198" t="s">
        <v>21</v>
      </c>
      <c r="F356" s="199" t="s">
        <v>612</v>
      </c>
      <c r="G356" s="196"/>
      <c r="H356" s="200">
        <v>217.506</v>
      </c>
      <c r="I356" s="201"/>
      <c r="J356" s="196"/>
      <c r="K356" s="196"/>
      <c r="L356" s="202"/>
      <c r="M356" s="203"/>
      <c r="N356" s="204"/>
      <c r="O356" s="204"/>
      <c r="P356" s="204"/>
      <c r="Q356" s="204"/>
      <c r="R356" s="204"/>
      <c r="S356" s="204"/>
      <c r="T356" s="205"/>
      <c r="AT356" s="206" t="s">
        <v>127</v>
      </c>
      <c r="AU356" s="206" t="s">
        <v>84</v>
      </c>
      <c r="AV356" s="10" t="s">
        <v>84</v>
      </c>
      <c r="AW356" s="10" t="s">
        <v>38</v>
      </c>
      <c r="AX356" s="10" t="s">
        <v>82</v>
      </c>
      <c r="AY356" s="206" t="s">
        <v>119</v>
      </c>
    </row>
    <row r="357" spans="2:63" s="9" customFormat="1" ht="29.85" customHeight="1">
      <c r="B357" s="169"/>
      <c r="C357" s="170"/>
      <c r="D357" s="171" t="s">
        <v>73</v>
      </c>
      <c r="E357" s="227" t="s">
        <v>84</v>
      </c>
      <c r="F357" s="227" t="s">
        <v>613</v>
      </c>
      <c r="G357" s="170"/>
      <c r="H357" s="170"/>
      <c r="I357" s="173"/>
      <c r="J357" s="228">
        <f>BK357</f>
        <v>0</v>
      </c>
      <c r="K357" s="170"/>
      <c r="L357" s="175"/>
      <c r="M357" s="176"/>
      <c r="N357" s="177"/>
      <c r="O357" s="177"/>
      <c r="P357" s="178">
        <f>SUM(P358:P384)</f>
        <v>0</v>
      </c>
      <c r="Q357" s="177"/>
      <c r="R357" s="178">
        <f>SUM(R358:R384)</f>
        <v>10.6447125</v>
      </c>
      <c r="S357" s="177"/>
      <c r="T357" s="179">
        <f>SUM(T358:T384)</f>
        <v>0</v>
      </c>
      <c r="AR357" s="180" t="s">
        <v>82</v>
      </c>
      <c r="AT357" s="181" t="s">
        <v>73</v>
      </c>
      <c r="AU357" s="181" t="s">
        <v>82</v>
      </c>
      <c r="AY357" s="180" t="s">
        <v>119</v>
      </c>
      <c r="BK357" s="182">
        <f>SUM(BK358:BK384)</f>
        <v>0</v>
      </c>
    </row>
    <row r="358" spans="2:65" s="1" customFormat="1" ht="25.5" customHeight="1">
      <c r="B358" s="41"/>
      <c r="C358" s="183" t="s">
        <v>614</v>
      </c>
      <c r="D358" s="183" t="s">
        <v>120</v>
      </c>
      <c r="E358" s="184" t="s">
        <v>615</v>
      </c>
      <c r="F358" s="185" t="s">
        <v>616</v>
      </c>
      <c r="G358" s="186" t="s">
        <v>214</v>
      </c>
      <c r="H358" s="187">
        <v>127.515</v>
      </c>
      <c r="I358" s="188"/>
      <c r="J358" s="189">
        <f>ROUND(I358*H358,2)</f>
        <v>0</v>
      </c>
      <c r="K358" s="185" t="s">
        <v>124</v>
      </c>
      <c r="L358" s="61"/>
      <c r="M358" s="190" t="s">
        <v>21</v>
      </c>
      <c r="N358" s="191" t="s">
        <v>45</v>
      </c>
      <c r="O358" s="42"/>
      <c r="P358" s="192">
        <f>O358*H358</f>
        <v>0</v>
      </c>
      <c r="Q358" s="192">
        <v>0</v>
      </c>
      <c r="R358" s="192">
        <f>Q358*H358</f>
        <v>0</v>
      </c>
      <c r="S358" s="192">
        <v>0</v>
      </c>
      <c r="T358" s="193">
        <f>S358*H358</f>
        <v>0</v>
      </c>
      <c r="AR358" s="24" t="s">
        <v>118</v>
      </c>
      <c r="AT358" s="24" t="s">
        <v>120</v>
      </c>
      <c r="AU358" s="24" t="s">
        <v>84</v>
      </c>
      <c r="AY358" s="24" t="s">
        <v>119</v>
      </c>
      <c r="BE358" s="194">
        <f>IF(N358="základní",J358,0)</f>
        <v>0</v>
      </c>
      <c r="BF358" s="194">
        <f>IF(N358="snížená",J358,0)</f>
        <v>0</v>
      </c>
      <c r="BG358" s="194">
        <f>IF(N358="zákl. přenesená",J358,0)</f>
        <v>0</v>
      </c>
      <c r="BH358" s="194">
        <f>IF(N358="sníž. přenesená",J358,0)</f>
        <v>0</v>
      </c>
      <c r="BI358" s="194">
        <f>IF(N358="nulová",J358,0)</f>
        <v>0</v>
      </c>
      <c r="BJ358" s="24" t="s">
        <v>82</v>
      </c>
      <c r="BK358" s="194">
        <f>ROUND(I358*H358,2)</f>
        <v>0</v>
      </c>
      <c r="BL358" s="24" t="s">
        <v>118</v>
      </c>
      <c r="BM358" s="24" t="s">
        <v>617</v>
      </c>
    </row>
    <row r="359" spans="2:51" s="10" customFormat="1" ht="13.5">
      <c r="B359" s="195"/>
      <c r="C359" s="196"/>
      <c r="D359" s="197" t="s">
        <v>127</v>
      </c>
      <c r="E359" s="198" t="s">
        <v>21</v>
      </c>
      <c r="F359" s="199" t="s">
        <v>618</v>
      </c>
      <c r="G359" s="196"/>
      <c r="H359" s="200">
        <v>66.535</v>
      </c>
      <c r="I359" s="201"/>
      <c r="J359" s="196"/>
      <c r="K359" s="196"/>
      <c r="L359" s="202"/>
      <c r="M359" s="203"/>
      <c r="N359" s="204"/>
      <c r="O359" s="204"/>
      <c r="P359" s="204"/>
      <c r="Q359" s="204"/>
      <c r="R359" s="204"/>
      <c r="S359" s="204"/>
      <c r="T359" s="205"/>
      <c r="AT359" s="206" t="s">
        <v>127</v>
      </c>
      <c r="AU359" s="206" t="s">
        <v>84</v>
      </c>
      <c r="AV359" s="10" t="s">
        <v>84</v>
      </c>
      <c r="AW359" s="10" t="s">
        <v>38</v>
      </c>
      <c r="AX359" s="10" t="s">
        <v>74</v>
      </c>
      <c r="AY359" s="206" t="s">
        <v>119</v>
      </c>
    </row>
    <row r="360" spans="2:51" s="10" customFormat="1" ht="13.5">
      <c r="B360" s="195"/>
      <c r="C360" s="196"/>
      <c r="D360" s="197" t="s">
        <v>127</v>
      </c>
      <c r="E360" s="198" t="s">
        <v>21</v>
      </c>
      <c r="F360" s="199" t="s">
        <v>619</v>
      </c>
      <c r="G360" s="196"/>
      <c r="H360" s="200">
        <v>60.98</v>
      </c>
      <c r="I360" s="201"/>
      <c r="J360" s="196"/>
      <c r="K360" s="196"/>
      <c r="L360" s="202"/>
      <c r="M360" s="203"/>
      <c r="N360" s="204"/>
      <c r="O360" s="204"/>
      <c r="P360" s="204"/>
      <c r="Q360" s="204"/>
      <c r="R360" s="204"/>
      <c r="S360" s="204"/>
      <c r="T360" s="205"/>
      <c r="AT360" s="206" t="s">
        <v>127</v>
      </c>
      <c r="AU360" s="206" t="s">
        <v>84</v>
      </c>
      <c r="AV360" s="10" t="s">
        <v>84</v>
      </c>
      <c r="AW360" s="10" t="s">
        <v>38</v>
      </c>
      <c r="AX360" s="10" t="s">
        <v>74</v>
      </c>
      <c r="AY360" s="206" t="s">
        <v>119</v>
      </c>
    </row>
    <row r="361" spans="2:51" s="13" customFormat="1" ht="13.5">
      <c r="B361" s="231"/>
      <c r="C361" s="232"/>
      <c r="D361" s="197" t="s">
        <v>127</v>
      </c>
      <c r="E361" s="233" t="s">
        <v>21</v>
      </c>
      <c r="F361" s="234" t="s">
        <v>219</v>
      </c>
      <c r="G361" s="232"/>
      <c r="H361" s="235">
        <v>127.515</v>
      </c>
      <c r="I361" s="236"/>
      <c r="J361" s="232"/>
      <c r="K361" s="232"/>
      <c r="L361" s="237"/>
      <c r="M361" s="238"/>
      <c r="N361" s="239"/>
      <c r="O361" s="239"/>
      <c r="P361" s="239"/>
      <c r="Q361" s="239"/>
      <c r="R361" s="239"/>
      <c r="S361" s="239"/>
      <c r="T361" s="240"/>
      <c r="AT361" s="241" t="s">
        <v>127</v>
      </c>
      <c r="AU361" s="241" t="s">
        <v>84</v>
      </c>
      <c r="AV361" s="13" t="s">
        <v>118</v>
      </c>
      <c r="AW361" s="13" t="s">
        <v>38</v>
      </c>
      <c r="AX361" s="13" t="s">
        <v>82</v>
      </c>
      <c r="AY361" s="241" t="s">
        <v>119</v>
      </c>
    </row>
    <row r="362" spans="2:65" s="1" customFormat="1" ht="38.25" customHeight="1">
      <c r="B362" s="41"/>
      <c r="C362" s="183" t="s">
        <v>620</v>
      </c>
      <c r="D362" s="183" t="s">
        <v>120</v>
      </c>
      <c r="E362" s="184" t="s">
        <v>621</v>
      </c>
      <c r="F362" s="185" t="s">
        <v>622</v>
      </c>
      <c r="G362" s="186" t="s">
        <v>207</v>
      </c>
      <c r="H362" s="187">
        <v>648.66</v>
      </c>
      <c r="I362" s="188"/>
      <c r="J362" s="189">
        <f>ROUND(I362*H362,2)</f>
        <v>0</v>
      </c>
      <c r="K362" s="185" t="s">
        <v>124</v>
      </c>
      <c r="L362" s="61"/>
      <c r="M362" s="190" t="s">
        <v>21</v>
      </c>
      <c r="N362" s="191" t="s">
        <v>45</v>
      </c>
      <c r="O362" s="42"/>
      <c r="P362" s="192">
        <f>O362*H362</f>
        <v>0</v>
      </c>
      <c r="Q362" s="192">
        <v>0.00031</v>
      </c>
      <c r="R362" s="192">
        <f>Q362*H362</f>
        <v>0.2010846</v>
      </c>
      <c r="S362" s="192">
        <v>0</v>
      </c>
      <c r="T362" s="193">
        <f>S362*H362</f>
        <v>0</v>
      </c>
      <c r="AR362" s="24" t="s">
        <v>118</v>
      </c>
      <c r="AT362" s="24" t="s">
        <v>120</v>
      </c>
      <c r="AU362" s="24" t="s">
        <v>84</v>
      </c>
      <c r="AY362" s="24" t="s">
        <v>119</v>
      </c>
      <c r="BE362" s="194">
        <f>IF(N362="základní",J362,0)</f>
        <v>0</v>
      </c>
      <c r="BF362" s="194">
        <f>IF(N362="snížená",J362,0)</f>
        <v>0</v>
      </c>
      <c r="BG362" s="194">
        <f>IF(N362="zákl. přenesená",J362,0)</f>
        <v>0</v>
      </c>
      <c r="BH362" s="194">
        <f>IF(N362="sníž. přenesená",J362,0)</f>
        <v>0</v>
      </c>
      <c r="BI362" s="194">
        <f>IF(N362="nulová",J362,0)</f>
        <v>0</v>
      </c>
      <c r="BJ362" s="24" t="s">
        <v>82</v>
      </c>
      <c r="BK362" s="194">
        <f>ROUND(I362*H362,2)</f>
        <v>0</v>
      </c>
      <c r="BL362" s="24" t="s">
        <v>118</v>
      </c>
      <c r="BM362" s="24" t="s">
        <v>623</v>
      </c>
    </row>
    <row r="363" spans="2:51" s="10" customFormat="1" ht="13.5">
      <c r="B363" s="195"/>
      <c r="C363" s="196"/>
      <c r="D363" s="197" t="s">
        <v>127</v>
      </c>
      <c r="E363" s="198" t="s">
        <v>21</v>
      </c>
      <c r="F363" s="199" t="s">
        <v>624</v>
      </c>
      <c r="G363" s="196"/>
      <c r="H363" s="200">
        <v>266.14</v>
      </c>
      <c r="I363" s="201"/>
      <c r="J363" s="196"/>
      <c r="K363" s="196"/>
      <c r="L363" s="202"/>
      <c r="M363" s="203"/>
      <c r="N363" s="204"/>
      <c r="O363" s="204"/>
      <c r="P363" s="204"/>
      <c r="Q363" s="204"/>
      <c r="R363" s="204"/>
      <c r="S363" s="204"/>
      <c r="T363" s="205"/>
      <c r="AT363" s="206" t="s">
        <v>127</v>
      </c>
      <c r="AU363" s="206" t="s">
        <v>84</v>
      </c>
      <c r="AV363" s="10" t="s">
        <v>84</v>
      </c>
      <c r="AW363" s="10" t="s">
        <v>38</v>
      </c>
      <c r="AX363" s="10" t="s">
        <v>74</v>
      </c>
      <c r="AY363" s="206" t="s">
        <v>119</v>
      </c>
    </row>
    <row r="364" spans="2:51" s="10" customFormat="1" ht="13.5">
      <c r="B364" s="195"/>
      <c r="C364" s="196"/>
      <c r="D364" s="197" t="s">
        <v>127</v>
      </c>
      <c r="E364" s="198" t="s">
        <v>21</v>
      </c>
      <c r="F364" s="199" t="s">
        <v>625</v>
      </c>
      <c r="G364" s="196"/>
      <c r="H364" s="200">
        <v>243.92</v>
      </c>
      <c r="I364" s="201"/>
      <c r="J364" s="196"/>
      <c r="K364" s="196"/>
      <c r="L364" s="202"/>
      <c r="M364" s="203"/>
      <c r="N364" s="204"/>
      <c r="O364" s="204"/>
      <c r="P364" s="204"/>
      <c r="Q364" s="204"/>
      <c r="R364" s="204"/>
      <c r="S364" s="204"/>
      <c r="T364" s="205"/>
      <c r="AT364" s="206" t="s">
        <v>127</v>
      </c>
      <c r="AU364" s="206" t="s">
        <v>84</v>
      </c>
      <c r="AV364" s="10" t="s">
        <v>84</v>
      </c>
      <c r="AW364" s="10" t="s">
        <v>38</v>
      </c>
      <c r="AX364" s="10" t="s">
        <v>74</v>
      </c>
      <c r="AY364" s="206" t="s">
        <v>119</v>
      </c>
    </row>
    <row r="365" spans="2:51" s="10" customFormat="1" ht="13.5">
      <c r="B365" s="195"/>
      <c r="C365" s="196"/>
      <c r="D365" s="197" t="s">
        <v>127</v>
      </c>
      <c r="E365" s="198" t="s">
        <v>21</v>
      </c>
      <c r="F365" s="199" t="s">
        <v>626</v>
      </c>
      <c r="G365" s="196"/>
      <c r="H365" s="200">
        <v>138.6</v>
      </c>
      <c r="I365" s="201"/>
      <c r="J365" s="196"/>
      <c r="K365" s="196"/>
      <c r="L365" s="202"/>
      <c r="M365" s="203"/>
      <c r="N365" s="204"/>
      <c r="O365" s="204"/>
      <c r="P365" s="204"/>
      <c r="Q365" s="204"/>
      <c r="R365" s="204"/>
      <c r="S365" s="204"/>
      <c r="T365" s="205"/>
      <c r="AT365" s="206" t="s">
        <v>127</v>
      </c>
      <c r="AU365" s="206" t="s">
        <v>84</v>
      </c>
      <c r="AV365" s="10" t="s">
        <v>84</v>
      </c>
      <c r="AW365" s="10" t="s">
        <v>38</v>
      </c>
      <c r="AX365" s="10" t="s">
        <v>74</v>
      </c>
      <c r="AY365" s="206" t="s">
        <v>119</v>
      </c>
    </row>
    <row r="366" spans="2:51" s="13" customFormat="1" ht="13.5">
      <c r="B366" s="231"/>
      <c r="C366" s="232"/>
      <c r="D366" s="197" t="s">
        <v>127</v>
      </c>
      <c r="E366" s="233" t="s">
        <v>21</v>
      </c>
      <c r="F366" s="234" t="s">
        <v>219</v>
      </c>
      <c r="G366" s="232"/>
      <c r="H366" s="235">
        <v>648.66</v>
      </c>
      <c r="I366" s="236"/>
      <c r="J366" s="232"/>
      <c r="K366" s="232"/>
      <c r="L366" s="237"/>
      <c r="M366" s="238"/>
      <c r="N366" s="239"/>
      <c r="O366" s="239"/>
      <c r="P366" s="239"/>
      <c r="Q366" s="239"/>
      <c r="R366" s="239"/>
      <c r="S366" s="239"/>
      <c r="T366" s="240"/>
      <c r="AT366" s="241" t="s">
        <v>127</v>
      </c>
      <c r="AU366" s="241" t="s">
        <v>84</v>
      </c>
      <c r="AV366" s="13" t="s">
        <v>118</v>
      </c>
      <c r="AW366" s="13" t="s">
        <v>38</v>
      </c>
      <c r="AX366" s="13" t="s">
        <v>82</v>
      </c>
      <c r="AY366" s="241" t="s">
        <v>119</v>
      </c>
    </row>
    <row r="367" spans="2:65" s="1" customFormat="1" ht="16.5" customHeight="1">
      <c r="B367" s="41"/>
      <c r="C367" s="183" t="s">
        <v>627</v>
      </c>
      <c r="D367" s="183" t="s">
        <v>120</v>
      </c>
      <c r="E367" s="184" t="s">
        <v>628</v>
      </c>
      <c r="F367" s="185" t="s">
        <v>629</v>
      </c>
      <c r="G367" s="186" t="s">
        <v>259</v>
      </c>
      <c r="H367" s="187">
        <v>495</v>
      </c>
      <c r="I367" s="188"/>
      <c r="J367" s="189">
        <f>ROUND(I367*H367,2)</f>
        <v>0</v>
      </c>
      <c r="K367" s="185" t="s">
        <v>124</v>
      </c>
      <c r="L367" s="61"/>
      <c r="M367" s="190" t="s">
        <v>21</v>
      </c>
      <c r="N367" s="191" t="s">
        <v>45</v>
      </c>
      <c r="O367" s="42"/>
      <c r="P367" s="192">
        <f>O367*H367</f>
        <v>0</v>
      </c>
      <c r="Q367" s="192">
        <v>0.00049</v>
      </c>
      <c r="R367" s="192">
        <f>Q367*H367</f>
        <v>0.24255</v>
      </c>
      <c r="S367" s="192">
        <v>0</v>
      </c>
      <c r="T367" s="193">
        <f>S367*H367</f>
        <v>0</v>
      </c>
      <c r="AR367" s="24" t="s">
        <v>118</v>
      </c>
      <c r="AT367" s="24" t="s">
        <v>120</v>
      </c>
      <c r="AU367" s="24" t="s">
        <v>84</v>
      </c>
      <c r="AY367" s="24" t="s">
        <v>119</v>
      </c>
      <c r="BE367" s="194">
        <f>IF(N367="základní",J367,0)</f>
        <v>0</v>
      </c>
      <c r="BF367" s="194">
        <f>IF(N367="snížená",J367,0)</f>
        <v>0</v>
      </c>
      <c r="BG367" s="194">
        <f>IF(N367="zákl. přenesená",J367,0)</f>
        <v>0</v>
      </c>
      <c r="BH367" s="194">
        <f>IF(N367="sníž. přenesená",J367,0)</f>
        <v>0</v>
      </c>
      <c r="BI367" s="194">
        <f>IF(N367="nulová",J367,0)</f>
        <v>0</v>
      </c>
      <c r="BJ367" s="24" t="s">
        <v>82</v>
      </c>
      <c r="BK367" s="194">
        <f>ROUND(I367*H367,2)</f>
        <v>0</v>
      </c>
      <c r="BL367" s="24" t="s">
        <v>118</v>
      </c>
      <c r="BM367" s="24" t="s">
        <v>630</v>
      </c>
    </row>
    <row r="368" spans="2:51" s="10" customFormat="1" ht="13.5">
      <c r="B368" s="195"/>
      <c r="C368" s="196"/>
      <c r="D368" s="197" t="s">
        <v>127</v>
      </c>
      <c r="E368" s="198" t="s">
        <v>21</v>
      </c>
      <c r="F368" s="199" t="s">
        <v>631</v>
      </c>
      <c r="G368" s="196"/>
      <c r="H368" s="200">
        <v>190.1</v>
      </c>
      <c r="I368" s="201"/>
      <c r="J368" s="196"/>
      <c r="K368" s="196"/>
      <c r="L368" s="202"/>
      <c r="M368" s="203"/>
      <c r="N368" s="204"/>
      <c r="O368" s="204"/>
      <c r="P368" s="204"/>
      <c r="Q368" s="204"/>
      <c r="R368" s="204"/>
      <c r="S368" s="204"/>
      <c r="T368" s="205"/>
      <c r="AT368" s="206" t="s">
        <v>127</v>
      </c>
      <c r="AU368" s="206" t="s">
        <v>84</v>
      </c>
      <c r="AV368" s="10" t="s">
        <v>84</v>
      </c>
      <c r="AW368" s="10" t="s">
        <v>38</v>
      </c>
      <c r="AX368" s="10" t="s">
        <v>74</v>
      </c>
      <c r="AY368" s="206" t="s">
        <v>119</v>
      </c>
    </row>
    <row r="369" spans="2:51" s="10" customFormat="1" ht="13.5">
      <c r="B369" s="195"/>
      <c r="C369" s="196"/>
      <c r="D369" s="197" t="s">
        <v>127</v>
      </c>
      <c r="E369" s="198" t="s">
        <v>21</v>
      </c>
      <c r="F369" s="199" t="s">
        <v>632</v>
      </c>
      <c r="G369" s="196"/>
      <c r="H369" s="200">
        <v>304.9</v>
      </c>
      <c r="I369" s="201"/>
      <c r="J369" s="196"/>
      <c r="K369" s="196"/>
      <c r="L369" s="202"/>
      <c r="M369" s="203"/>
      <c r="N369" s="204"/>
      <c r="O369" s="204"/>
      <c r="P369" s="204"/>
      <c r="Q369" s="204"/>
      <c r="R369" s="204"/>
      <c r="S369" s="204"/>
      <c r="T369" s="205"/>
      <c r="AT369" s="206" t="s">
        <v>127</v>
      </c>
      <c r="AU369" s="206" t="s">
        <v>84</v>
      </c>
      <c r="AV369" s="10" t="s">
        <v>84</v>
      </c>
      <c r="AW369" s="10" t="s">
        <v>38</v>
      </c>
      <c r="AX369" s="10" t="s">
        <v>74</v>
      </c>
      <c r="AY369" s="206" t="s">
        <v>119</v>
      </c>
    </row>
    <row r="370" spans="2:51" s="13" customFormat="1" ht="13.5">
      <c r="B370" s="231"/>
      <c r="C370" s="232"/>
      <c r="D370" s="197" t="s">
        <v>127</v>
      </c>
      <c r="E370" s="233" t="s">
        <v>21</v>
      </c>
      <c r="F370" s="234" t="s">
        <v>219</v>
      </c>
      <c r="G370" s="232"/>
      <c r="H370" s="235">
        <v>495</v>
      </c>
      <c r="I370" s="236"/>
      <c r="J370" s="232"/>
      <c r="K370" s="232"/>
      <c r="L370" s="237"/>
      <c r="M370" s="238"/>
      <c r="N370" s="239"/>
      <c r="O370" s="239"/>
      <c r="P370" s="239"/>
      <c r="Q370" s="239"/>
      <c r="R370" s="239"/>
      <c r="S370" s="239"/>
      <c r="T370" s="240"/>
      <c r="AT370" s="241" t="s">
        <v>127</v>
      </c>
      <c r="AU370" s="241" t="s">
        <v>84</v>
      </c>
      <c r="AV370" s="13" t="s">
        <v>118</v>
      </c>
      <c r="AW370" s="13" t="s">
        <v>38</v>
      </c>
      <c r="AX370" s="13" t="s">
        <v>82</v>
      </c>
      <c r="AY370" s="241" t="s">
        <v>119</v>
      </c>
    </row>
    <row r="371" spans="2:65" s="1" customFormat="1" ht="25.5" customHeight="1">
      <c r="B371" s="41"/>
      <c r="C371" s="183" t="s">
        <v>633</v>
      </c>
      <c r="D371" s="183" t="s">
        <v>120</v>
      </c>
      <c r="E371" s="184" t="s">
        <v>634</v>
      </c>
      <c r="F371" s="185" t="s">
        <v>635</v>
      </c>
      <c r="G371" s="186" t="s">
        <v>207</v>
      </c>
      <c r="H371" s="187">
        <v>809.267</v>
      </c>
      <c r="I371" s="188"/>
      <c r="J371" s="189">
        <f>ROUND(I371*H371,2)</f>
        <v>0</v>
      </c>
      <c r="K371" s="185" t="s">
        <v>124</v>
      </c>
      <c r="L371" s="61"/>
      <c r="M371" s="190" t="s">
        <v>21</v>
      </c>
      <c r="N371" s="191" t="s">
        <v>45</v>
      </c>
      <c r="O371" s="42"/>
      <c r="P371" s="192">
        <f>O371*H371</f>
        <v>0</v>
      </c>
      <c r="Q371" s="192">
        <v>0.0001</v>
      </c>
      <c r="R371" s="192">
        <f>Q371*H371</f>
        <v>0.0809267</v>
      </c>
      <c r="S371" s="192">
        <v>0</v>
      </c>
      <c r="T371" s="193">
        <f>S371*H371</f>
        <v>0</v>
      </c>
      <c r="AR371" s="24" t="s">
        <v>118</v>
      </c>
      <c r="AT371" s="24" t="s">
        <v>120</v>
      </c>
      <c r="AU371" s="24" t="s">
        <v>84</v>
      </c>
      <c r="AY371" s="24" t="s">
        <v>119</v>
      </c>
      <c r="BE371" s="194">
        <f>IF(N371="základní",J371,0)</f>
        <v>0</v>
      </c>
      <c r="BF371" s="194">
        <f>IF(N371="snížená",J371,0)</f>
        <v>0</v>
      </c>
      <c r="BG371" s="194">
        <f>IF(N371="zákl. přenesená",J371,0)</f>
        <v>0</v>
      </c>
      <c r="BH371" s="194">
        <f>IF(N371="sníž. přenesená",J371,0)</f>
        <v>0</v>
      </c>
      <c r="BI371" s="194">
        <f>IF(N371="nulová",J371,0)</f>
        <v>0</v>
      </c>
      <c r="BJ371" s="24" t="s">
        <v>82</v>
      </c>
      <c r="BK371" s="194">
        <f>ROUND(I371*H371,2)</f>
        <v>0</v>
      </c>
      <c r="BL371" s="24" t="s">
        <v>118</v>
      </c>
      <c r="BM371" s="24" t="s">
        <v>636</v>
      </c>
    </row>
    <row r="372" spans="2:51" s="10" customFormat="1" ht="13.5">
      <c r="B372" s="195"/>
      <c r="C372" s="196"/>
      <c r="D372" s="197" t="s">
        <v>127</v>
      </c>
      <c r="E372" s="198" t="s">
        <v>21</v>
      </c>
      <c r="F372" s="199" t="s">
        <v>517</v>
      </c>
      <c r="G372" s="196"/>
      <c r="H372" s="200">
        <v>809.267</v>
      </c>
      <c r="I372" s="201"/>
      <c r="J372" s="196"/>
      <c r="K372" s="196"/>
      <c r="L372" s="202"/>
      <c r="M372" s="203"/>
      <c r="N372" s="204"/>
      <c r="O372" s="204"/>
      <c r="P372" s="204"/>
      <c r="Q372" s="204"/>
      <c r="R372" s="204"/>
      <c r="S372" s="204"/>
      <c r="T372" s="205"/>
      <c r="AT372" s="206" t="s">
        <v>127</v>
      </c>
      <c r="AU372" s="206" t="s">
        <v>84</v>
      </c>
      <c r="AV372" s="10" t="s">
        <v>84</v>
      </c>
      <c r="AW372" s="10" t="s">
        <v>38</v>
      </c>
      <c r="AX372" s="10" t="s">
        <v>82</v>
      </c>
      <c r="AY372" s="206" t="s">
        <v>119</v>
      </c>
    </row>
    <row r="373" spans="2:65" s="1" customFormat="1" ht="25.5" customHeight="1">
      <c r="B373" s="41"/>
      <c r="C373" s="253" t="s">
        <v>637</v>
      </c>
      <c r="D373" s="253" t="s">
        <v>453</v>
      </c>
      <c r="E373" s="254" t="s">
        <v>638</v>
      </c>
      <c r="F373" s="255" t="s">
        <v>639</v>
      </c>
      <c r="G373" s="256" t="s">
        <v>207</v>
      </c>
      <c r="H373" s="257">
        <v>1749.512</v>
      </c>
      <c r="I373" s="258"/>
      <c r="J373" s="259">
        <f>ROUND(I373*H373,2)</f>
        <v>0</v>
      </c>
      <c r="K373" s="255" t="s">
        <v>124</v>
      </c>
      <c r="L373" s="260"/>
      <c r="M373" s="261" t="s">
        <v>21</v>
      </c>
      <c r="N373" s="262" t="s">
        <v>45</v>
      </c>
      <c r="O373" s="42"/>
      <c r="P373" s="192">
        <f>O373*H373</f>
        <v>0</v>
      </c>
      <c r="Q373" s="192">
        <v>0.0001</v>
      </c>
      <c r="R373" s="192">
        <f>Q373*H373</f>
        <v>0.1749512</v>
      </c>
      <c r="S373" s="192">
        <v>0</v>
      </c>
      <c r="T373" s="193">
        <f>S373*H373</f>
        <v>0</v>
      </c>
      <c r="AR373" s="24" t="s">
        <v>167</v>
      </c>
      <c r="AT373" s="24" t="s">
        <v>453</v>
      </c>
      <c r="AU373" s="24" t="s">
        <v>84</v>
      </c>
      <c r="AY373" s="24" t="s">
        <v>119</v>
      </c>
      <c r="BE373" s="194">
        <f>IF(N373="základní",J373,0)</f>
        <v>0</v>
      </c>
      <c r="BF373" s="194">
        <f>IF(N373="snížená",J373,0)</f>
        <v>0</v>
      </c>
      <c r="BG373" s="194">
        <f>IF(N373="zákl. přenesená",J373,0)</f>
        <v>0</v>
      </c>
      <c r="BH373" s="194">
        <f>IF(N373="sníž. přenesená",J373,0)</f>
        <v>0</v>
      </c>
      <c r="BI373" s="194">
        <f>IF(N373="nulová",J373,0)</f>
        <v>0</v>
      </c>
      <c r="BJ373" s="24" t="s">
        <v>82</v>
      </c>
      <c r="BK373" s="194">
        <f>ROUND(I373*H373,2)</f>
        <v>0</v>
      </c>
      <c r="BL373" s="24" t="s">
        <v>118</v>
      </c>
      <c r="BM373" s="24" t="s">
        <v>640</v>
      </c>
    </row>
    <row r="374" spans="2:51" s="10" customFormat="1" ht="13.5">
      <c r="B374" s="195"/>
      <c r="C374" s="196"/>
      <c r="D374" s="197" t="s">
        <v>127</v>
      </c>
      <c r="E374" s="198" t="s">
        <v>21</v>
      </c>
      <c r="F374" s="199" t="s">
        <v>641</v>
      </c>
      <c r="G374" s="196"/>
      <c r="H374" s="200">
        <v>809.267</v>
      </c>
      <c r="I374" s="201"/>
      <c r="J374" s="196"/>
      <c r="K374" s="196"/>
      <c r="L374" s="202"/>
      <c r="M374" s="203"/>
      <c r="N374" s="204"/>
      <c r="O374" s="204"/>
      <c r="P374" s="204"/>
      <c r="Q374" s="204"/>
      <c r="R374" s="204"/>
      <c r="S374" s="204"/>
      <c r="T374" s="205"/>
      <c r="AT374" s="206" t="s">
        <v>127</v>
      </c>
      <c r="AU374" s="206" t="s">
        <v>84</v>
      </c>
      <c r="AV374" s="10" t="s">
        <v>84</v>
      </c>
      <c r="AW374" s="10" t="s">
        <v>38</v>
      </c>
      <c r="AX374" s="10" t="s">
        <v>74</v>
      </c>
      <c r="AY374" s="206" t="s">
        <v>119</v>
      </c>
    </row>
    <row r="375" spans="2:51" s="10" customFormat="1" ht="13.5">
      <c r="B375" s="195"/>
      <c r="C375" s="196"/>
      <c r="D375" s="197" t="s">
        <v>127</v>
      </c>
      <c r="E375" s="198" t="s">
        <v>21</v>
      </c>
      <c r="F375" s="199" t="s">
        <v>642</v>
      </c>
      <c r="G375" s="196"/>
      <c r="H375" s="200">
        <v>648.66</v>
      </c>
      <c r="I375" s="201"/>
      <c r="J375" s="196"/>
      <c r="K375" s="196"/>
      <c r="L375" s="202"/>
      <c r="M375" s="203"/>
      <c r="N375" s="204"/>
      <c r="O375" s="204"/>
      <c r="P375" s="204"/>
      <c r="Q375" s="204"/>
      <c r="R375" s="204"/>
      <c r="S375" s="204"/>
      <c r="T375" s="205"/>
      <c r="AT375" s="206" t="s">
        <v>127</v>
      </c>
      <c r="AU375" s="206" t="s">
        <v>84</v>
      </c>
      <c r="AV375" s="10" t="s">
        <v>84</v>
      </c>
      <c r="AW375" s="10" t="s">
        <v>38</v>
      </c>
      <c r="AX375" s="10" t="s">
        <v>74</v>
      </c>
      <c r="AY375" s="206" t="s">
        <v>119</v>
      </c>
    </row>
    <row r="376" spans="2:51" s="10" customFormat="1" ht="13.5">
      <c r="B376" s="195"/>
      <c r="C376" s="196"/>
      <c r="D376" s="197" t="s">
        <v>127</v>
      </c>
      <c r="E376" s="198" t="s">
        <v>21</v>
      </c>
      <c r="F376" s="199" t="s">
        <v>643</v>
      </c>
      <c r="G376" s="196"/>
      <c r="H376" s="200">
        <v>291.585</v>
      </c>
      <c r="I376" s="201"/>
      <c r="J376" s="196"/>
      <c r="K376" s="196"/>
      <c r="L376" s="202"/>
      <c r="M376" s="203"/>
      <c r="N376" s="204"/>
      <c r="O376" s="204"/>
      <c r="P376" s="204"/>
      <c r="Q376" s="204"/>
      <c r="R376" s="204"/>
      <c r="S376" s="204"/>
      <c r="T376" s="205"/>
      <c r="AT376" s="206" t="s">
        <v>127</v>
      </c>
      <c r="AU376" s="206" t="s">
        <v>84</v>
      </c>
      <c r="AV376" s="10" t="s">
        <v>84</v>
      </c>
      <c r="AW376" s="10" t="s">
        <v>38</v>
      </c>
      <c r="AX376" s="10" t="s">
        <v>74</v>
      </c>
      <c r="AY376" s="206" t="s">
        <v>119</v>
      </c>
    </row>
    <row r="377" spans="2:51" s="13" customFormat="1" ht="13.5">
      <c r="B377" s="231"/>
      <c r="C377" s="232"/>
      <c r="D377" s="197" t="s">
        <v>127</v>
      </c>
      <c r="E377" s="233" t="s">
        <v>21</v>
      </c>
      <c r="F377" s="234" t="s">
        <v>219</v>
      </c>
      <c r="G377" s="232"/>
      <c r="H377" s="235">
        <v>1749.512</v>
      </c>
      <c r="I377" s="236"/>
      <c r="J377" s="232"/>
      <c r="K377" s="232"/>
      <c r="L377" s="237"/>
      <c r="M377" s="238"/>
      <c r="N377" s="239"/>
      <c r="O377" s="239"/>
      <c r="P377" s="239"/>
      <c r="Q377" s="239"/>
      <c r="R377" s="239"/>
      <c r="S377" s="239"/>
      <c r="T377" s="240"/>
      <c r="AT377" s="241" t="s">
        <v>127</v>
      </c>
      <c r="AU377" s="241" t="s">
        <v>84</v>
      </c>
      <c r="AV377" s="13" t="s">
        <v>118</v>
      </c>
      <c r="AW377" s="13" t="s">
        <v>38</v>
      </c>
      <c r="AX377" s="13" t="s">
        <v>82</v>
      </c>
      <c r="AY377" s="241" t="s">
        <v>119</v>
      </c>
    </row>
    <row r="378" spans="2:65" s="1" customFormat="1" ht="25.5" customHeight="1">
      <c r="B378" s="41"/>
      <c r="C378" s="183" t="s">
        <v>644</v>
      </c>
      <c r="D378" s="183" t="s">
        <v>120</v>
      </c>
      <c r="E378" s="184" t="s">
        <v>645</v>
      </c>
      <c r="F378" s="185" t="s">
        <v>646</v>
      </c>
      <c r="G378" s="186" t="s">
        <v>207</v>
      </c>
      <c r="H378" s="187">
        <v>23</v>
      </c>
      <c r="I378" s="188"/>
      <c r="J378" s="189">
        <f>ROUND(I378*H378,2)</f>
        <v>0</v>
      </c>
      <c r="K378" s="185" t="s">
        <v>124</v>
      </c>
      <c r="L378" s="61"/>
      <c r="M378" s="190" t="s">
        <v>21</v>
      </c>
      <c r="N378" s="191" t="s">
        <v>45</v>
      </c>
      <c r="O378" s="42"/>
      <c r="P378" s="192">
        <f>O378*H378</f>
        <v>0</v>
      </c>
      <c r="Q378" s="192">
        <v>0.0001</v>
      </c>
      <c r="R378" s="192">
        <f>Q378*H378</f>
        <v>0.0023</v>
      </c>
      <c r="S378" s="192">
        <v>0</v>
      </c>
      <c r="T378" s="193">
        <f>S378*H378</f>
        <v>0</v>
      </c>
      <c r="AR378" s="24" t="s">
        <v>118</v>
      </c>
      <c r="AT378" s="24" t="s">
        <v>120</v>
      </c>
      <c r="AU378" s="24" t="s">
        <v>84</v>
      </c>
      <c r="AY378" s="24" t="s">
        <v>119</v>
      </c>
      <c r="BE378" s="194">
        <f>IF(N378="základní",J378,0)</f>
        <v>0</v>
      </c>
      <c r="BF378" s="194">
        <f>IF(N378="snížená",J378,0)</f>
        <v>0</v>
      </c>
      <c r="BG378" s="194">
        <f>IF(N378="zákl. přenesená",J378,0)</f>
        <v>0</v>
      </c>
      <c r="BH378" s="194">
        <f>IF(N378="sníž. přenesená",J378,0)</f>
        <v>0</v>
      </c>
      <c r="BI378" s="194">
        <f>IF(N378="nulová",J378,0)</f>
        <v>0</v>
      </c>
      <c r="BJ378" s="24" t="s">
        <v>82</v>
      </c>
      <c r="BK378" s="194">
        <f>ROUND(I378*H378,2)</f>
        <v>0</v>
      </c>
      <c r="BL378" s="24" t="s">
        <v>118</v>
      </c>
      <c r="BM378" s="24" t="s">
        <v>647</v>
      </c>
    </row>
    <row r="379" spans="2:47" s="1" customFormat="1" ht="67.5">
      <c r="B379" s="41"/>
      <c r="C379" s="63"/>
      <c r="D379" s="197" t="s">
        <v>209</v>
      </c>
      <c r="E379" s="63"/>
      <c r="F379" s="229" t="s">
        <v>648</v>
      </c>
      <c r="G379" s="63"/>
      <c r="H379" s="63"/>
      <c r="I379" s="156"/>
      <c r="J379" s="63"/>
      <c r="K379" s="63"/>
      <c r="L379" s="61"/>
      <c r="M379" s="230"/>
      <c r="N379" s="42"/>
      <c r="O379" s="42"/>
      <c r="P379" s="42"/>
      <c r="Q379" s="42"/>
      <c r="R379" s="42"/>
      <c r="S379" s="42"/>
      <c r="T379" s="78"/>
      <c r="AT379" s="24" t="s">
        <v>209</v>
      </c>
      <c r="AU379" s="24" t="s">
        <v>84</v>
      </c>
    </row>
    <row r="380" spans="2:51" s="10" customFormat="1" ht="13.5">
      <c r="B380" s="195"/>
      <c r="C380" s="196"/>
      <c r="D380" s="197" t="s">
        <v>127</v>
      </c>
      <c r="E380" s="198" t="s">
        <v>21</v>
      </c>
      <c r="F380" s="199" t="s">
        <v>649</v>
      </c>
      <c r="G380" s="196"/>
      <c r="H380" s="200">
        <v>23</v>
      </c>
      <c r="I380" s="201"/>
      <c r="J380" s="196"/>
      <c r="K380" s="196"/>
      <c r="L380" s="202"/>
      <c r="M380" s="203"/>
      <c r="N380" s="204"/>
      <c r="O380" s="204"/>
      <c r="P380" s="204"/>
      <c r="Q380" s="204"/>
      <c r="R380" s="204"/>
      <c r="S380" s="204"/>
      <c r="T380" s="205"/>
      <c r="AT380" s="206" t="s">
        <v>127</v>
      </c>
      <c r="AU380" s="206" t="s">
        <v>84</v>
      </c>
      <c r="AV380" s="10" t="s">
        <v>84</v>
      </c>
      <c r="AW380" s="10" t="s">
        <v>38</v>
      </c>
      <c r="AX380" s="10" t="s">
        <v>82</v>
      </c>
      <c r="AY380" s="206" t="s">
        <v>119</v>
      </c>
    </row>
    <row r="381" spans="2:65" s="1" customFormat="1" ht="16.5" customHeight="1">
      <c r="B381" s="41"/>
      <c r="C381" s="253" t="s">
        <v>650</v>
      </c>
      <c r="D381" s="253" t="s">
        <v>453</v>
      </c>
      <c r="E381" s="254" t="s">
        <v>651</v>
      </c>
      <c r="F381" s="255" t="s">
        <v>652</v>
      </c>
      <c r="G381" s="256" t="s">
        <v>207</v>
      </c>
      <c r="H381" s="257">
        <v>23</v>
      </c>
      <c r="I381" s="258"/>
      <c r="J381" s="259">
        <f>ROUND(I381*H381,2)</f>
        <v>0</v>
      </c>
      <c r="K381" s="255" t="s">
        <v>124</v>
      </c>
      <c r="L381" s="260"/>
      <c r="M381" s="261" t="s">
        <v>21</v>
      </c>
      <c r="N381" s="262" t="s">
        <v>45</v>
      </c>
      <c r="O381" s="42"/>
      <c r="P381" s="192">
        <f>O381*H381</f>
        <v>0</v>
      </c>
      <c r="Q381" s="192">
        <v>0.0003</v>
      </c>
      <c r="R381" s="192">
        <f>Q381*H381</f>
        <v>0.006899999999999999</v>
      </c>
      <c r="S381" s="192">
        <v>0</v>
      </c>
      <c r="T381" s="193">
        <f>S381*H381</f>
        <v>0</v>
      </c>
      <c r="AR381" s="24" t="s">
        <v>167</v>
      </c>
      <c r="AT381" s="24" t="s">
        <v>453</v>
      </c>
      <c r="AU381" s="24" t="s">
        <v>84</v>
      </c>
      <c r="AY381" s="24" t="s">
        <v>119</v>
      </c>
      <c r="BE381" s="194">
        <f>IF(N381="základní",J381,0)</f>
        <v>0</v>
      </c>
      <c r="BF381" s="194">
        <f>IF(N381="snížená",J381,0)</f>
        <v>0</v>
      </c>
      <c r="BG381" s="194">
        <f>IF(N381="zákl. přenesená",J381,0)</f>
        <v>0</v>
      </c>
      <c r="BH381" s="194">
        <f>IF(N381="sníž. přenesená",J381,0)</f>
        <v>0</v>
      </c>
      <c r="BI381" s="194">
        <f>IF(N381="nulová",J381,0)</f>
        <v>0</v>
      </c>
      <c r="BJ381" s="24" t="s">
        <v>82</v>
      </c>
      <c r="BK381" s="194">
        <f>ROUND(I381*H381,2)</f>
        <v>0</v>
      </c>
      <c r="BL381" s="24" t="s">
        <v>118</v>
      </c>
      <c r="BM381" s="24" t="s">
        <v>653</v>
      </c>
    </row>
    <row r="382" spans="2:65" s="1" customFormat="1" ht="25.5" customHeight="1">
      <c r="B382" s="41"/>
      <c r="C382" s="183" t="s">
        <v>654</v>
      </c>
      <c r="D382" s="183" t="s">
        <v>120</v>
      </c>
      <c r="E382" s="184" t="s">
        <v>655</v>
      </c>
      <c r="F382" s="185" t="s">
        <v>656</v>
      </c>
      <c r="G382" s="186" t="s">
        <v>214</v>
      </c>
      <c r="H382" s="187">
        <v>4.6</v>
      </c>
      <c r="I382" s="188"/>
      <c r="J382" s="189">
        <f>ROUND(I382*H382,2)</f>
        <v>0</v>
      </c>
      <c r="K382" s="185" t="s">
        <v>124</v>
      </c>
      <c r="L382" s="61"/>
      <c r="M382" s="190" t="s">
        <v>21</v>
      </c>
      <c r="N382" s="191" t="s">
        <v>45</v>
      </c>
      <c r="O382" s="42"/>
      <c r="P382" s="192">
        <f>O382*H382</f>
        <v>0</v>
      </c>
      <c r="Q382" s="192">
        <v>2.16</v>
      </c>
      <c r="R382" s="192">
        <f>Q382*H382</f>
        <v>9.936</v>
      </c>
      <c r="S382" s="192">
        <v>0</v>
      </c>
      <c r="T382" s="193">
        <f>S382*H382</f>
        <v>0</v>
      </c>
      <c r="AR382" s="24" t="s">
        <v>118</v>
      </c>
      <c r="AT382" s="24" t="s">
        <v>120</v>
      </c>
      <c r="AU382" s="24" t="s">
        <v>84</v>
      </c>
      <c r="AY382" s="24" t="s">
        <v>119</v>
      </c>
      <c r="BE382" s="194">
        <f>IF(N382="základní",J382,0)</f>
        <v>0</v>
      </c>
      <c r="BF382" s="194">
        <f>IF(N382="snížená",J382,0)</f>
        <v>0</v>
      </c>
      <c r="BG382" s="194">
        <f>IF(N382="zákl. přenesená",J382,0)</f>
        <v>0</v>
      </c>
      <c r="BH382" s="194">
        <f>IF(N382="sníž. přenesená",J382,0)</f>
        <v>0</v>
      </c>
      <c r="BI382" s="194">
        <f>IF(N382="nulová",J382,0)</f>
        <v>0</v>
      </c>
      <c r="BJ382" s="24" t="s">
        <v>82</v>
      </c>
      <c r="BK382" s="194">
        <f>ROUND(I382*H382,2)</f>
        <v>0</v>
      </c>
      <c r="BL382" s="24" t="s">
        <v>118</v>
      </c>
      <c r="BM382" s="24" t="s">
        <v>657</v>
      </c>
    </row>
    <row r="383" spans="2:47" s="1" customFormat="1" ht="40.5">
      <c r="B383" s="41"/>
      <c r="C383" s="63"/>
      <c r="D383" s="197" t="s">
        <v>209</v>
      </c>
      <c r="E383" s="63"/>
      <c r="F383" s="229" t="s">
        <v>658</v>
      </c>
      <c r="G383" s="63"/>
      <c r="H383" s="63"/>
      <c r="I383" s="156"/>
      <c r="J383" s="63"/>
      <c r="K383" s="63"/>
      <c r="L383" s="61"/>
      <c r="M383" s="230"/>
      <c r="N383" s="42"/>
      <c r="O383" s="42"/>
      <c r="P383" s="42"/>
      <c r="Q383" s="42"/>
      <c r="R383" s="42"/>
      <c r="S383" s="42"/>
      <c r="T383" s="78"/>
      <c r="AT383" s="24" t="s">
        <v>209</v>
      </c>
      <c r="AU383" s="24" t="s">
        <v>84</v>
      </c>
    </row>
    <row r="384" spans="2:51" s="10" customFormat="1" ht="13.5">
      <c r="B384" s="195"/>
      <c r="C384" s="196"/>
      <c r="D384" s="197" t="s">
        <v>127</v>
      </c>
      <c r="E384" s="198" t="s">
        <v>21</v>
      </c>
      <c r="F384" s="199" t="s">
        <v>659</v>
      </c>
      <c r="G384" s="196"/>
      <c r="H384" s="200">
        <v>4.6</v>
      </c>
      <c r="I384" s="201"/>
      <c r="J384" s="196"/>
      <c r="K384" s="196"/>
      <c r="L384" s="202"/>
      <c r="M384" s="203"/>
      <c r="N384" s="204"/>
      <c r="O384" s="204"/>
      <c r="P384" s="204"/>
      <c r="Q384" s="204"/>
      <c r="R384" s="204"/>
      <c r="S384" s="204"/>
      <c r="T384" s="205"/>
      <c r="AT384" s="206" t="s">
        <v>127</v>
      </c>
      <c r="AU384" s="206" t="s">
        <v>84</v>
      </c>
      <c r="AV384" s="10" t="s">
        <v>84</v>
      </c>
      <c r="AW384" s="10" t="s">
        <v>38</v>
      </c>
      <c r="AX384" s="10" t="s">
        <v>82</v>
      </c>
      <c r="AY384" s="206" t="s">
        <v>119</v>
      </c>
    </row>
    <row r="385" spans="2:63" s="9" customFormat="1" ht="29.85" customHeight="1">
      <c r="B385" s="169"/>
      <c r="C385" s="170"/>
      <c r="D385" s="171" t="s">
        <v>73</v>
      </c>
      <c r="E385" s="227" t="s">
        <v>134</v>
      </c>
      <c r="F385" s="227" t="s">
        <v>660</v>
      </c>
      <c r="G385" s="170"/>
      <c r="H385" s="170"/>
      <c r="I385" s="173"/>
      <c r="J385" s="228">
        <f>BK385</f>
        <v>0</v>
      </c>
      <c r="K385" s="170"/>
      <c r="L385" s="175"/>
      <c r="M385" s="176"/>
      <c r="N385" s="177"/>
      <c r="O385" s="177"/>
      <c r="P385" s="178">
        <f>SUM(P386:P389)</f>
        <v>0</v>
      </c>
      <c r="Q385" s="177"/>
      <c r="R385" s="178">
        <f>SUM(R386:R389)</f>
        <v>42.731626</v>
      </c>
      <c r="S385" s="177"/>
      <c r="T385" s="179">
        <f>SUM(T386:T389)</f>
        <v>0</v>
      </c>
      <c r="AR385" s="180" t="s">
        <v>82</v>
      </c>
      <c r="AT385" s="181" t="s">
        <v>73</v>
      </c>
      <c r="AU385" s="181" t="s">
        <v>82</v>
      </c>
      <c r="AY385" s="180" t="s">
        <v>119</v>
      </c>
      <c r="BK385" s="182">
        <f>SUM(BK386:BK389)</f>
        <v>0</v>
      </c>
    </row>
    <row r="386" spans="2:65" s="1" customFormat="1" ht="25.5" customHeight="1">
      <c r="B386" s="41"/>
      <c r="C386" s="183" t="s">
        <v>661</v>
      </c>
      <c r="D386" s="183" t="s">
        <v>120</v>
      </c>
      <c r="E386" s="184" t="s">
        <v>662</v>
      </c>
      <c r="F386" s="185" t="s">
        <v>663</v>
      </c>
      <c r="G386" s="186" t="s">
        <v>214</v>
      </c>
      <c r="H386" s="187">
        <v>18.65</v>
      </c>
      <c r="I386" s="188"/>
      <c r="J386" s="189">
        <f>ROUND(I386*H386,2)</f>
        <v>0</v>
      </c>
      <c r="K386" s="185" t="s">
        <v>124</v>
      </c>
      <c r="L386" s="61"/>
      <c r="M386" s="190" t="s">
        <v>21</v>
      </c>
      <c r="N386" s="191" t="s">
        <v>45</v>
      </c>
      <c r="O386" s="42"/>
      <c r="P386" s="192">
        <f>O386*H386</f>
        <v>0</v>
      </c>
      <c r="Q386" s="192">
        <v>2.29124</v>
      </c>
      <c r="R386" s="192">
        <f>Q386*H386</f>
        <v>42.731626</v>
      </c>
      <c r="S386" s="192">
        <v>0</v>
      </c>
      <c r="T386" s="193">
        <f>S386*H386</f>
        <v>0</v>
      </c>
      <c r="AR386" s="24" t="s">
        <v>118</v>
      </c>
      <c r="AT386" s="24" t="s">
        <v>120</v>
      </c>
      <c r="AU386" s="24" t="s">
        <v>84</v>
      </c>
      <c r="AY386" s="24" t="s">
        <v>119</v>
      </c>
      <c r="BE386" s="194">
        <f>IF(N386="základní",J386,0)</f>
        <v>0</v>
      </c>
      <c r="BF386" s="194">
        <f>IF(N386="snížená",J386,0)</f>
        <v>0</v>
      </c>
      <c r="BG386" s="194">
        <f>IF(N386="zákl. přenesená",J386,0)</f>
        <v>0</v>
      </c>
      <c r="BH386" s="194">
        <f>IF(N386="sníž. přenesená",J386,0)</f>
        <v>0</v>
      </c>
      <c r="BI386" s="194">
        <f>IF(N386="nulová",J386,0)</f>
        <v>0</v>
      </c>
      <c r="BJ386" s="24" t="s">
        <v>82</v>
      </c>
      <c r="BK386" s="194">
        <f>ROUND(I386*H386,2)</f>
        <v>0</v>
      </c>
      <c r="BL386" s="24" t="s">
        <v>118</v>
      </c>
      <c r="BM386" s="24" t="s">
        <v>664</v>
      </c>
    </row>
    <row r="387" spans="2:47" s="1" customFormat="1" ht="121.5">
      <c r="B387" s="41"/>
      <c r="C387" s="63"/>
      <c r="D387" s="197" t="s">
        <v>209</v>
      </c>
      <c r="E387" s="63"/>
      <c r="F387" s="229" t="s">
        <v>665</v>
      </c>
      <c r="G387" s="63"/>
      <c r="H387" s="63"/>
      <c r="I387" s="156"/>
      <c r="J387" s="63"/>
      <c r="K387" s="63"/>
      <c r="L387" s="61"/>
      <c r="M387" s="230"/>
      <c r="N387" s="42"/>
      <c r="O387" s="42"/>
      <c r="P387" s="42"/>
      <c r="Q387" s="42"/>
      <c r="R387" s="42"/>
      <c r="S387" s="42"/>
      <c r="T387" s="78"/>
      <c r="AT387" s="24" t="s">
        <v>209</v>
      </c>
      <c r="AU387" s="24" t="s">
        <v>84</v>
      </c>
    </row>
    <row r="388" spans="2:51" s="10" customFormat="1" ht="13.5">
      <c r="B388" s="195"/>
      <c r="C388" s="196"/>
      <c r="D388" s="197" t="s">
        <v>127</v>
      </c>
      <c r="E388" s="198" t="s">
        <v>21</v>
      </c>
      <c r="F388" s="199" t="s">
        <v>666</v>
      </c>
      <c r="G388" s="196"/>
      <c r="H388" s="200">
        <v>18.65</v>
      </c>
      <c r="I388" s="201"/>
      <c r="J388" s="196"/>
      <c r="K388" s="196"/>
      <c r="L388" s="202"/>
      <c r="M388" s="203"/>
      <c r="N388" s="204"/>
      <c r="O388" s="204"/>
      <c r="P388" s="204"/>
      <c r="Q388" s="204"/>
      <c r="R388" s="204"/>
      <c r="S388" s="204"/>
      <c r="T388" s="205"/>
      <c r="AT388" s="206" t="s">
        <v>127</v>
      </c>
      <c r="AU388" s="206" t="s">
        <v>84</v>
      </c>
      <c r="AV388" s="10" t="s">
        <v>84</v>
      </c>
      <c r="AW388" s="10" t="s">
        <v>38</v>
      </c>
      <c r="AX388" s="10" t="s">
        <v>82</v>
      </c>
      <c r="AY388" s="206" t="s">
        <v>119</v>
      </c>
    </row>
    <row r="389" spans="2:51" s="11" customFormat="1" ht="27">
      <c r="B389" s="207"/>
      <c r="C389" s="208"/>
      <c r="D389" s="197" t="s">
        <v>127</v>
      </c>
      <c r="E389" s="209" t="s">
        <v>21</v>
      </c>
      <c r="F389" s="210" t="s">
        <v>667</v>
      </c>
      <c r="G389" s="208"/>
      <c r="H389" s="209" t="s">
        <v>21</v>
      </c>
      <c r="I389" s="211"/>
      <c r="J389" s="208"/>
      <c r="K389" s="208"/>
      <c r="L389" s="212"/>
      <c r="M389" s="213"/>
      <c r="N389" s="214"/>
      <c r="O389" s="214"/>
      <c r="P389" s="214"/>
      <c r="Q389" s="214"/>
      <c r="R389" s="214"/>
      <c r="S389" s="214"/>
      <c r="T389" s="215"/>
      <c r="AT389" s="216" t="s">
        <v>127</v>
      </c>
      <c r="AU389" s="216" t="s">
        <v>84</v>
      </c>
      <c r="AV389" s="11" t="s">
        <v>82</v>
      </c>
      <c r="AW389" s="11" t="s">
        <v>38</v>
      </c>
      <c r="AX389" s="11" t="s">
        <v>74</v>
      </c>
      <c r="AY389" s="216" t="s">
        <v>119</v>
      </c>
    </row>
    <row r="390" spans="2:63" s="9" customFormat="1" ht="29.85" customHeight="1">
      <c r="B390" s="169"/>
      <c r="C390" s="170"/>
      <c r="D390" s="171" t="s">
        <v>73</v>
      </c>
      <c r="E390" s="227" t="s">
        <v>118</v>
      </c>
      <c r="F390" s="227" t="s">
        <v>668</v>
      </c>
      <c r="G390" s="170"/>
      <c r="H390" s="170"/>
      <c r="I390" s="173"/>
      <c r="J390" s="228">
        <f>BK390</f>
        <v>0</v>
      </c>
      <c r="K390" s="170"/>
      <c r="L390" s="175"/>
      <c r="M390" s="176"/>
      <c r="N390" s="177"/>
      <c r="O390" s="177"/>
      <c r="P390" s="178">
        <f>SUM(P391:P395)</f>
        <v>0</v>
      </c>
      <c r="Q390" s="177"/>
      <c r="R390" s="178">
        <f>SUM(R391:R395)</f>
        <v>39.57624</v>
      </c>
      <c r="S390" s="177"/>
      <c r="T390" s="179">
        <f>SUM(T391:T395)</f>
        <v>0</v>
      </c>
      <c r="AR390" s="180" t="s">
        <v>82</v>
      </c>
      <c r="AT390" s="181" t="s">
        <v>73</v>
      </c>
      <c r="AU390" s="181" t="s">
        <v>82</v>
      </c>
      <c r="AY390" s="180" t="s">
        <v>119</v>
      </c>
      <c r="BK390" s="182">
        <f>SUM(BK391:BK395)</f>
        <v>0</v>
      </c>
    </row>
    <row r="391" spans="2:65" s="1" customFormat="1" ht="16.5" customHeight="1">
      <c r="B391" s="41"/>
      <c r="C391" s="183" t="s">
        <v>669</v>
      </c>
      <c r="D391" s="183" t="s">
        <v>120</v>
      </c>
      <c r="E391" s="184" t="s">
        <v>670</v>
      </c>
      <c r="F391" s="185" t="s">
        <v>671</v>
      </c>
      <c r="G391" s="186" t="s">
        <v>207</v>
      </c>
      <c r="H391" s="187">
        <v>50.16</v>
      </c>
      <c r="I391" s="188"/>
      <c r="J391" s="189">
        <f>ROUND(I391*H391,2)</f>
        <v>0</v>
      </c>
      <c r="K391" s="185" t="s">
        <v>124</v>
      </c>
      <c r="L391" s="61"/>
      <c r="M391" s="190" t="s">
        <v>21</v>
      </c>
      <c r="N391" s="191" t="s">
        <v>45</v>
      </c>
      <c r="O391" s="42"/>
      <c r="P391" s="192">
        <f>O391*H391</f>
        <v>0</v>
      </c>
      <c r="Q391" s="192">
        <v>0</v>
      </c>
      <c r="R391" s="192">
        <f>Q391*H391</f>
        <v>0</v>
      </c>
      <c r="S391" s="192">
        <v>0</v>
      </c>
      <c r="T391" s="193">
        <f>S391*H391</f>
        <v>0</v>
      </c>
      <c r="AR391" s="24" t="s">
        <v>118</v>
      </c>
      <c r="AT391" s="24" t="s">
        <v>120</v>
      </c>
      <c r="AU391" s="24" t="s">
        <v>84</v>
      </c>
      <c r="AY391" s="24" t="s">
        <v>119</v>
      </c>
      <c r="BE391" s="194">
        <f>IF(N391="základní",J391,0)</f>
        <v>0</v>
      </c>
      <c r="BF391" s="194">
        <f>IF(N391="snížená",J391,0)</f>
        <v>0</v>
      </c>
      <c r="BG391" s="194">
        <f>IF(N391="zákl. přenesená",J391,0)</f>
        <v>0</v>
      </c>
      <c r="BH391" s="194">
        <f>IF(N391="sníž. přenesená",J391,0)</f>
        <v>0</v>
      </c>
      <c r="BI391" s="194">
        <f>IF(N391="nulová",J391,0)</f>
        <v>0</v>
      </c>
      <c r="BJ391" s="24" t="s">
        <v>82</v>
      </c>
      <c r="BK391" s="194">
        <f>ROUND(I391*H391,2)</f>
        <v>0</v>
      </c>
      <c r="BL391" s="24" t="s">
        <v>118</v>
      </c>
      <c r="BM391" s="24" t="s">
        <v>672</v>
      </c>
    </row>
    <row r="392" spans="2:47" s="1" customFormat="1" ht="54">
      <c r="B392" s="41"/>
      <c r="C392" s="63"/>
      <c r="D392" s="197" t="s">
        <v>209</v>
      </c>
      <c r="E392" s="63"/>
      <c r="F392" s="229" t="s">
        <v>673</v>
      </c>
      <c r="G392" s="63"/>
      <c r="H392" s="63"/>
      <c r="I392" s="156"/>
      <c r="J392" s="63"/>
      <c r="K392" s="63"/>
      <c r="L392" s="61"/>
      <c r="M392" s="230"/>
      <c r="N392" s="42"/>
      <c r="O392" s="42"/>
      <c r="P392" s="42"/>
      <c r="Q392" s="42"/>
      <c r="R392" s="42"/>
      <c r="S392" s="42"/>
      <c r="T392" s="78"/>
      <c r="AT392" s="24" t="s">
        <v>209</v>
      </c>
      <c r="AU392" s="24" t="s">
        <v>84</v>
      </c>
    </row>
    <row r="393" spans="2:51" s="10" customFormat="1" ht="27">
      <c r="B393" s="195"/>
      <c r="C393" s="196"/>
      <c r="D393" s="197" t="s">
        <v>127</v>
      </c>
      <c r="E393" s="198" t="s">
        <v>21</v>
      </c>
      <c r="F393" s="199" t="s">
        <v>674</v>
      </c>
      <c r="G393" s="196"/>
      <c r="H393" s="200">
        <v>50.16</v>
      </c>
      <c r="I393" s="201"/>
      <c r="J393" s="196"/>
      <c r="K393" s="196"/>
      <c r="L393" s="202"/>
      <c r="M393" s="203"/>
      <c r="N393" s="204"/>
      <c r="O393" s="204"/>
      <c r="P393" s="204"/>
      <c r="Q393" s="204"/>
      <c r="R393" s="204"/>
      <c r="S393" s="204"/>
      <c r="T393" s="205"/>
      <c r="AT393" s="206" t="s">
        <v>127</v>
      </c>
      <c r="AU393" s="206" t="s">
        <v>84</v>
      </c>
      <c r="AV393" s="10" t="s">
        <v>84</v>
      </c>
      <c r="AW393" s="10" t="s">
        <v>38</v>
      </c>
      <c r="AX393" s="10" t="s">
        <v>82</v>
      </c>
      <c r="AY393" s="206" t="s">
        <v>119</v>
      </c>
    </row>
    <row r="394" spans="2:65" s="1" customFormat="1" ht="38.25" customHeight="1">
      <c r="B394" s="41"/>
      <c r="C394" s="183" t="s">
        <v>675</v>
      </c>
      <c r="D394" s="183" t="s">
        <v>120</v>
      </c>
      <c r="E394" s="184" t="s">
        <v>676</v>
      </c>
      <c r="F394" s="185" t="s">
        <v>677</v>
      </c>
      <c r="G394" s="186" t="s">
        <v>207</v>
      </c>
      <c r="H394" s="187">
        <v>50.16</v>
      </c>
      <c r="I394" s="188"/>
      <c r="J394" s="189">
        <f>ROUND(I394*H394,2)</f>
        <v>0</v>
      </c>
      <c r="K394" s="185" t="s">
        <v>124</v>
      </c>
      <c r="L394" s="61"/>
      <c r="M394" s="190" t="s">
        <v>21</v>
      </c>
      <c r="N394" s="191" t="s">
        <v>45</v>
      </c>
      <c r="O394" s="42"/>
      <c r="P394" s="192">
        <f>O394*H394</f>
        <v>0</v>
      </c>
      <c r="Q394" s="192">
        <v>0.789</v>
      </c>
      <c r="R394" s="192">
        <f>Q394*H394</f>
        <v>39.57624</v>
      </c>
      <c r="S394" s="192">
        <v>0</v>
      </c>
      <c r="T394" s="193">
        <f>S394*H394</f>
        <v>0</v>
      </c>
      <c r="AR394" s="24" t="s">
        <v>118</v>
      </c>
      <c r="AT394" s="24" t="s">
        <v>120</v>
      </c>
      <c r="AU394" s="24" t="s">
        <v>84</v>
      </c>
      <c r="AY394" s="24" t="s">
        <v>119</v>
      </c>
      <c r="BE394" s="194">
        <f>IF(N394="základní",J394,0)</f>
        <v>0</v>
      </c>
      <c r="BF394" s="194">
        <f>IF(N394="snížená",J394,0)</f>
        <v>0</v>
      </c>
      <c r="BG394" s="194">
        <f>IF(N394="zákl. přenesená",J394,0)</f>
        <v>0</v>
      </c>
      <c r="BH394" s="194">
        <f>IF(N394="sníž. přenesená",J394,0)</f>
        <v>0</v>
      </c>
      <c r="BI394" s="194">
        <f>IF(N394="nulová",J394,0)</f>
        <v>0</v>
      </c>
      <c r="BJ394" s="24" t="s">
        <v>82</v>
      </c>
      <c r="BK394" s="194">
        <f>ROUND(I394*H394,2)</f>
        <v>0</v>
      </c>
      <c r="BL394" s="24" t="s">
        <v>118</v>
      </c>
      <c r="BM394" s="24" t="s">
        <v>678</v>
      </c>
    </row>
    <row r="395" spans="2:51" s="10" customFormat="1" ht="13.5">
      <c r="B395" s="195"/>
      <c r="C395" s="196"/>
      <c r="D395" s="197" t="s">
        <v>127</v>
      </c>
      <c r="E395" s="198" t="s">
        <v>21</v>
      </c>
      <c r="F395" s="199" t="s">
        <v>679</v>
      </c>
      <c r="G395" s="196"/>
      <c r="H395" s="200">
        <v>50.16</v>
      </c>
      <c r="I395" s="201"/>
      <c r="J395" s="196"/>
      <c r="K395" s="196"/>
      <c r="L395" s="202"/>
      <c r="M395" s="203"/>
      <c r="N395" s="204"/>
      <c r="O395" s="204"/>
      <c r="P395" s="204"/>
      <c r="Q395" s="204"/>
      <c r="R395" s="204"/>
      <c r="S395" s="204"/>
      <c r="T395" s="205"/>
      <c r="AT395" s="206" t="s">
        <v>127</v>
      </c>
      <c r="AU395" s="206" t="s">
        <v>84</v>
      </c>
      <c r="AV395" s="10" t="s">
        <v>84</v>
      </c>
      <c r="AW395" s="10" t="s">
        <v>38</v>
      </c>
      <c r="AX395" s="10" t="s">
        <v>82</v>
      </c>
      <c r="AY395" s="206" t="s">
        <v>119</v>
      </c>
    </row>
    <row r="396" spans="2:63" s="9" customFormat="1" ht="29.85" customHeight="1">
      <c r="B396" s="169"/>
      <c r="C396" s="170"/>
      <c r="D396" s="171" t="s">
        <v>73</v>
      </c>
      <c r="E396" s="227" t="s">
        <v>146</v>
      </c>
      <c r="F396" s="227" t="s">
        <v>680</v>
      </c>
      <c r="G396" s="170"/>
      <c r="H396" s="170"/>
      <c r="I396" s="173"/>
      <c r="J396" s="228">
        <f>BK396</f>
        <v>0</v>
      </c>
      <c r="K396" s="170"/>
      <c r="L396" s="175"/>
      <c r="M396" s="176"/>
      <c r="N396" s="177"/>
      <c r="O396" s="177"/>
      <c r="P396" s="178">
        <f>SUM(P397:P454)</f>
        <v>0</v>
      </c>
      <c r="Q396" s="177"/>
      <c r="R396" s="178">
        <f>SUM(R397:R454)</f>
        <v>59.5244442</v>
      </c>
      <c r="S396" s="177"/>
      <c r="T396" s="179">
        <f>SUM(T397:T454)</f>
        <v>0</v>
      </c>
      <c r="AR396" s="180" t="s">
        <v>82</v>
      </c>
      <c r="AT396" s="181" t="s">
        <v>73</v>
      </c>
      <c r="AU396" s="181" t="s">
        <v>82</v>
      </c>
      <c r="AY396" s="180" t="s">
        <v>119</v>
      </c>
      <c r="BK396" s="182">
        <f>SUM(BK397:BK454)</f>
        <v>0</v>
      </c>
    </row>
    <row r="397" spans="2:65" s="1" customFormat="1" ht="25.5" customHeight="1">
      <c r="B397" s="41"/>
      <c r="C397" s="183" t="s">
        <v>681</v>
      </c>
      <c r="D397" s="183" t="s">
        <v>120</v>
      </c>
      <c r="E397" s="184" t="s">
        <v>682</v>
      </c>
      <c r="F397" s="185" t="s">
        <v>683</v>
      </c>
      <c r="G397" s="186" t="s">
        <v>207</v>
      </c>
      <c r="H397" s="187">
        <v>1688.084</v>
      </c>
      <c r="I397" s="188"/>
      <c r="J397" s="189">
        <f>ROUND(I397*H397,2)</f>
        <v>0</v>
      </c>
      <c r="K397" s="185" t="s">
        <v>124</v>
      </c>
      <c r="L397" s="61"/>
      <c r="M397" s="190" t="s">
        <v>21</v>
      </c>
      <c r="N397" s="191" t="s">
        <v>45</v>
      </c>
      <c r="O397" s="42"/>
      <c r="P397" s="192">
        <f>O397*H397</f>
        <v>0</v>
      </c>
      <c r="Q397" s="192">
        <v>0</v>
      </c>
      <c r="R397" s="192">
        <f>Q397*H397</f>
        <v>0</v>
      </c>
      <c r="S397" s="192">
        <v>0</v>
      </c>
      <c r="T397" s="193">
        <f>S397*H397</f>
        <v>0</v>
      </c>
      <c r="AR397" s="24" t="s">
        <v>118</v>
      </c>
      <c r="AT397" s="24" t="s">
        <v>120</v>
      </c>
      <c r="AU397" s="24" t="s">
        <v>84</v>
      </c>
      <c r="AY397" s="24" t="s">
        <v>119</v>
      </c>
      <c r="BE397" s="194">
        <f>IF(N397="základní",J397,0)</f>
        <v>0</v>
      </c>
      <c r="BF397" s="194">
        <f>IF(N397="snížená",J397,0)</f>
        <v>0</v>
      </c>
      <c r="BG397" s="194">
        <f>IF(N397="zákl. přenesená",J397,0)</f>
        <v>0</v>
      </c>
      <c r="BH397" s="194">
        <f>IF(N397="sníž. přenesená",J397,0)</f>
        <v>0</v>
      </c>
      <c r="BI397" s="194">
        <f>IF(N397="nulová",J397,0)</f>
        <v>0</v>
      </c>
      <c r="BJ397" s="24" t="s">
        <v>82</v>
      </c>
      <c r="BK397" s="194">
        <f>ROUND(I397*H397,2)</f>
        <v>0</v>
      </c>
      <c r="BL397" s="24" t="s">
        <v>118</v>
      </c>
      <c r="BM397" s="24" t="s">
        <v>684</v>
      </c>
    </row>
    <row r="398" spans="2:51" s="10" customFormat="1" ht="27">
      <c r="B398" s="195"/>
      <c r="C398" s="196"/>
      <c r="D398" s="197" t="s">
        <v>127</v>
      </c>
      <c r="E398" s="198" t="s">
        <v>21</v>
      </c>
      <c r="F398" s="199" t="s">
        <v>685</v>
      </c>
      <c r="G398" s="196"/>
      <c r="H398" s="200">
        <v>1334.49</v>
      </c>
      <c r="I398" s="201"/>
      <c r="J398" s="196"/>
      <c r="K398" s="196"/>
      <c r="L398" s="202"/>
      <c r="M398" s="203"/>
      <c r="N398" s="204"/>
      <c r="O398" s="204"/>
      <c r="P398" s="204"/>
      <c r="Q398" s="204"/>
      <c r="R398" s="204"/>
      <c r="S398" s="204"/>
      <c r="T398" s="205"/>
      <c r="AT398" s="206" t="s">
        <v>127</v>
      </c>
      <c r="AU398" s="206" t="s">
        <v>84</v>
      </c>
      <c r="AV398" s="10" t="s">
        <v>84</v>
      </c>
      <c r="AW398" s="10" t="s">
        <v>38</v>
      </c>
      <c r="AX398" s="10" t="s">
        <v>74</v>
      </c>
      <c r="AY398" s="206" t="s">
        <v>119</v>
      </c>
    </row>
    <row r="399" spans="2:51" s="10" customFormat="1" ht="13.5">
      <c r="B399" s="195"/>
      <c r="C399" s="196"/>
      <c r="D399" s="197" t="s">
        <v>127</v>
      </c>
      <c r="E399" s="198" t="s">
        <v>21</v>
      </c>
      <c r="F399" s="199" t="s">
        <v>686</v>
      </c>
      <c r="G399" s="196"/>
      <c r="H399" s="200">
        <v>87.894</v>
      </c>
      <c r="I399" s="201"/>
      <c r="J399" s="196"/>
      <c r="K399" s="196"/>
      <c r="L399" s="202"/>
      <c r="M399" s="203"/>
      <c r="N399" s="204"/>
      <c r="O399" s="204"/>
      <c r="P399" s="204"/>
      <c r="Q399" s="204"/>
      <c r="R399" s="204"/>
      <c r="S399" s="204"/>
      <c r="T399" s="205"/>
      <c r="AT399" s="206" t="s">
        <v>127</v>
      </c>
      <c r="AU399" s="206" t="s">
        <v>84</v>
      </c>
      <c r="AV399" s="10" t="s">
        <v>84</v>
      </c>
      <c r="AW399" s="10" t="s">
        <v>38</v>
      </c>
      <c r="AX399" s="10" t="s">
        <v>74</v>
      </c>
      <c r="AY399" s="206" t="s">
        <v>119</v>
      </c>
    </row>
    <row r="400" spans="2:51" s="10" customFormat="1" ht="13.5">
      <c r="B400" s="195"/>
      <c r="C400" s="196"/>
      <c r="D400" s="197" t="s">
        <v>127</v>
      </c>
      <c r="E400" s="198" t="s">
        <v>21</v>
      </c>
      <c r="F400" s="199" t="s">
        <v>687</v>
      </c>
      <c r="G400" s="196"/>
      <c r="H400" s="200">
        <v>256.08</v>
      </c>
      <c r="I400" s="201"/>
      <c r="J400" s="196"/>
      <c r="K400" s="196"/>
      <c r="L400" s="202"/>
      <c r="M400" s="203"/>
      <c r="N400" s="204"/>
      <c r="O400" s="204"/>
      <c r="P400" s="204"/>
      <c r="Q400" s="204"/>
      <c r="R400" s="204"/>
      <c r="S400" s="204"/>
      <c r="T400" s="205"/>
      <c r="AT400" s="206" t="s">
        <v>127</v>
      </c>
      <c r="AU400" s="206" t="s">
        <v>84</v>
      </c>
      <c r="AV400" s="10" t="s">
        <v>84</v>
      </c>
      <c r="AW400" s="10" t="s">
        <v>38</v>
      </c>
      <c r="AX400" s="10" t="s">
        <v>74</v>
      </c>
      <c r="AY400" s="206" t="s">
        <v>119</v>
      </c>
    </row>
    <row r="401" spans="2:51" s="10" customFormat="1" ht="13.5">
      <c r="B401" s="195"/>
      <c r="C401" s="196"/>
      <c r="D401" s="197" t="s">
        <v>127</v>
      </c>
      <c r="E401" s="198" t="s">
        <v>21</v>
      </c>
      <c r="F401" s="199" t="s">
        <v>688</v>
      </c>
      <c r="G401" s="196"/>
      <c r="H401" s="200">
        <v>9.62</v>
      </c>
      <c r="I401" s="201"/>
      <c r="J401" s="196"/>
      <c r="K401" s="196"/>
      <c r="L401" s="202"/>
      <c r="M401" s="203"/>
      <c r="N401" s="204"/>
      <c r="O401" s="204"/>
      <c r="P401" s="204"/>
      <c r="Q401" s="204"/>
      <c r="R401" s="204"/>
      <c r="S401" s="204"/>
      <c r="T401" s="205"/>
      <c r="AT401" s="206" t="s">
        <v>127</v>
      </c>
      <c r="AU401" s="206" t="s">
        <v>84</v>
      </c>
      <c r="AV401" s="10" t="s">
        <v>84</v>
      </c>
      <c r="AW401" s="10" t="s">
        <v>38</v>
      </c>
      <c r="AX401" s="10" t="s">
        <v>74</v>
      </c>
      <c r="AY401" s="206" t="s">
        <v>119</v>
      </c>
    </row>
    <row r="402" spans="2:51" s="13" customFormat="1" ht="13.5">
      <c r="B402" s="231"/>
      <c r="C402" s="232"/>
      <c r="D402" s="197" t="s">
        <v>127</v>
      </c>
      <c r="E402" s="233" t="s">
        <v>21</v>
      </c>
      <c r="F402" s="234" t="s">
        <v>219</v>
      </c>
      <c r="G402" s="232"/>
      <c r="H402" s="235">
        <v>1688.084</v>
      </c>
      <c r="I402" s="236"/>
      <c r="J402" s="232"/>
      <c r="K402" s="232"/>
      <c r="L402" s="237"/>
      <c r="M402" s="238"/>
      <c r="N402" s="239"/>
      <c r="O402" s="239"/>
      <c r="P402" s="239"/>
      <c r="Q402" s="239"/>
      <c r="R402" s="239"/>
      <c r="S402" s="239"/>
      <c r="T402" s="240"/>
      <c r="AT402" s="241" t="s">
        <v>127</v>
      </c>
      <c r="AU402" s="241" t="s">
        <v>84</v>
      </c>
      <c r="AV402" s="13" t="s">
        <v>118</v>
      </c>
      <c r="AW402" s="13" t="s">
        <v>38</v>
      </c>
      <c r="AX402" s="13" t="s">
        <v>82</v>
      </c>
      <c r="AY402" s="241" t="s">
        <v>119</v>
      </c>
    </row>
    <row r="403" spans="2:65" s="1" customFormat="1" ht="25.5" customHeight="1">
      <c r="B403" s="41"/>
      <c r="C403" s="183" t="s">
        <v>689</v>
      </c>
      <c r="D403" s="183" t="s">
        <v>120</v>
      </c>
      <c r="E403" s="184" t="s">
        <v>690</v>
      </c>
      <c r="F403" s="185" t="s">
        <v>691</v>
      </c>
      <c r="G403" s="186" t="s">
        <v>207</v>
      </c>
      <c r="H403" s="187">
        <v>79.92</v>
      </c>
      <c r="I403" s="188"/>
      <c r="J403" s="189">
        <f>ROUND(I403*H403,2)</f>
        <v>0</v>
      </c>
      <c r="K403" s="185" t="s">
        <v>124</v>
      </c>
      <c r="L403" s="61"/>
      <c r="M403" s="190" t="s">
        <v>21</v>
      </c>
      <c r="N403" s="191" t="s">
        <v>45</v>
      </c>
      <c r="O403" s="42"/>
      <c r="P403" s="192">
        <f>O403*H403</f>
        <v>0</v>
      </c>
      <c r="Q403" s="192">
        <v>0</v>
      </c>
      <c r="R403" s="192">
        <f>Q403*H403</f>
        <v>0</v>
      </c>
      <c r="S403" s="192">
        <v>0</v>
      </c>
      <c r="T403" s="193">
        <f>S403*H403</f>
        <v>0</v>
      </c>
      <c r="AR403" s="24" t="s">
        <v>118</v>
      </c>
      <c r="AT403" s="24" t="s">
        <v>120</v>
      </c>
      <c r="AU403" s="24" t="s">
        <v>84</v>
      </c>
      <c r="AY403" s="24" t="s">
        <v>119</v>
      </c>
      <c r="BE403" s="194">
        <f>IF(N403="základní",J403,0)</f>
        <v>0</v>
      </c>
      <c r="BF403" s="194">
        <f>IF(N403="snížená",J403,0)</f>
        <v>0</v>
      </c>
      <c r="BG403" s="194">
        <f>IF(N403="zákl. přenesená",J403,0)</f>
        <v>0</v>
      </c>
      <c r="BH403" s="194">
        <f>IF(N403="sníž. přenesená",J403,0)</f>
        <v>0</v>
      </c>
      <c r="BI403" s="194">
        <f>IF(N403="nulová",J403,0)</f>
        <v>0</v>
      </c>
      <c r="BJ403" s="24" t="s">
        <v>82</v>
      </c>
      <c r="BK403" s="194">
        <f>ROUND(I403*H403,2)</f>
        <v>0</v>
      </c>
      <c r="BL403" s="24" t="s">
        <v>118</v>
      </c>
      <c r="BM403" s="24" t="s">
        <v>692</v>
      </c>
    </row>
    <row r="404" spans="2:51" s="10" customFormat="1" ht="13.5">
      <c r="B404" s="195"/>
      <c r="C404" s="196"/>
      <c r="D404" s="197" t="s">
        <v>127</v>
      </c>
      <c r="E404" s="198" t="s">
        <v>21</v>
      </c>
      <c r="F404" s="199" t="s">
        <v>693</v>
      </c>
      <c r="G404" s="196"/>
      <c r="H404" s="200">
        <v>79.92</v>
      </c>
      <c r="I404" s="201"/>
      <c r="J404" s="196"/>
      <c r="K404" s="196"/>
      <c r="L404" s="202"/>
      <c r="M404" s="203"/>
      <c r="N404" s="204"/>
      <c r="O404" s="204"/>
      <c r="P404" s="204"/>
      <c r="Q404" s="204"/>
      <c r="R404" s="204"/>
      <c r="S404" s="204"/>
      <c r="T404" s="205"/>
      <c r="AT404" s="206" t="s">
        <v>127</v>
      </c>
      <c r="AU404" s="206" t="s">
        <v>84</v>
      </c>
      <c r="AV404" s="10" t="s">
        <v>84</v>
      </c>
      <c r="AW404" s="10" t="s">
        <v>38</v>
      </c>
      <c r="AX404" s="10" t="s">
        <v>82</v>
      </c>
      <c r="AY404" s="206" t="s">
        <v>119</v>
      </c>
    </row>
    <row r="405" spans="2:65" s="1" customFormat="1" ht="25.5" customHeight="1">
      <c r="B405" s="41"/>
      <c r="C405" s="183" t="s">
        <v>694</v>
      </c>
      <c r="D405" s="183" t="s">
        <v>120</v>
      </c>
      <c r="E405" s="184" t="s">
        <v>695</v>
      </c>
      <c r="F405" s="185" t="s">
        <v>696</v>
      </c>
      <c r="G405" s="186" t="s">
        <v>207</v>
      </c>
      <c r="H405" s="187">
        <v>1459.572</v>
      </c>
      <c r="I405" s="188"/>
      <c r="J405" s="189">
        <f>ROUND(I405*H405,2)</f>
        <v>0</v>
      </c>
      <c r="K405" s="185" t="s">
        <v>124</v>
      </c>
      <c r="L405" s="61"/>
      <c r="M405" s="190" t="s">
        <v>21</v>
      </c>
      <c r="N405" s="191" t="s">
        <v>45</v>
      </c>
      <c r="O405" s="42"/>
      <c r="P405" s="192">
        <f>O405*H405</f>
        <v>0</v>
      </c>
      <c r="Q405" s="192">
        <v>0</v>
      </c>
      <c r="R405" s="192">
        <f>Q405*H405</f>
        <v>0</v>
      </c>
      <c r="S405" s="192">
        <v>0</v>
      </c>
      <c r="T405" s="193">
        <f>S405*H405</f>
        <v>0</v>
      </c>
      <c r="AR405" s="24" t="s">
        <v>118</v>
      </c>
      <c r="AT405" s="24" t="s">
        <v>120</v>
      </c>
      <c r="AU405" s="24" t="s">
        <v>84</v>
      </c>
      <c r="AY405" s="24" t="s">
        <v>119</v>
      </c>
      <c r="BE405" s="194">
        <f>IF(N405="základní",J405,0)</f>
        <v>0</v>
      </c>
      <c r="BF405" s="194">
        <f>IF(N405="snížená",J405,0)</f>
        <v>0</v>
      </c>
      <c r="BG405" s="194">
        <f>IF(N405="zákl. přenesená",J405,0)</f>
        <v>0</v>
      </c>
      <c r="BH405" s="194">
        <f>IF(N405="sníž. přenesená",J405,0)</f>
        <v>0</v>
      </c>
      <c r="BI405" s="194">
        <f>IF(N405="nulová",J405,0)</f>
        <v>0</v>
      </c>
      <c r="BJ405" s="24" t="s">
        <v>82</v>
      </c>
      <c r="BK405" s="194">
        <f>ROUND(I405*H405,2)</f>
        <v>0</v>
      </c>
      <c r="BL405" s="24" t="s">
        <v>118</v>
      </c>
      <c r="BM405" s="24" t="s">
        <v>697</v>
      </c>
    </row>
    <row r="406" spans="2:51" s="10" customFormat="1" ht="13.5">
      <c r="B406" s="195"/>
      <c r="C406" s="196"/>
      <c r="D406" s="197" t="s">
        <v>127</v>
      </c>
      <c r="E406" s="198" t="s">
        <v>21</v>
      </c>
      <c r="F406" s="199" t="s">
        <v>698</v>
      </c>
      <c r="G406" s="196"/>
      <c r="H406" s="200">
        <v>1334.49</v>
      </c>
      <c r="I406" s="201"/>
      <c r="J406" s="196"/>
      <c r="K406" s="196"/>
      <c r="L406" s="202"/>
      <c r="M406" s="203"/>
      <c r="N406" s="204"/>
      <c r="O406" s="204"/>
      <c r="P406" s="204"/>
      <c r="Q406" s="204"/>
      <c r="R406" s="204"/>
      <c r="S406" s="204"/>
      <c r="T406" s="205"/>
      <c r="AT406" s="206" t="s">
        <v>127</v>
      </c>
      <c r="AU406" s="206" t="s">
        <v>84</v>
      </c>
      <c r="AV406" s="10" t="s">
        <v>84</v>
      </c>
      <c r="AW406" s="10" t="s">
        <v>38</v>
      </c>
      <c r="AX406" s="10" t="s">
        <v>74</v>
      </c>
      <c r="AY406" s="206" t="s">
        <v>119</v>
      </c>
    </row>
    <row r="407" spans="2:51" s="10" customFormat="1" ht="13.5">
      <c r="B407" s="195"/>
      <c r="C407" s="196"/>
      <c r="D407" s="197" t="s">
        <v>127</v>
      </c>
      <c r="E407" s="198" t="s">
        <v>21</v>
      </c>
      <c r="F407" s="199" t="s">
        <v>699</v>
      </c>
      <c r="G407" s="196"/>
      <c r="H407" s="200">
        <v>31.962</v>
      </c>
      <c r="I407" s="201"/>
      <c r="J407" s="196"/>
      <c r="K407" s="196"/>
      <c r="L407" s="202"/>
      <c r="M407" s="203"/>
      <c r="N407" s="204"/>
      <c r="O407" s="204"/>
      <c r="P407" s="204"/>
      <c r="Q407" s="204"/>
      <c r="R407" s="204"/>
      <c r="S407" s="204"/>
      <c r="T407" s="205"/>
      <c r="AT407" s="206" t="s">
        <v>127</v>
      </c>
      <c r="AU407" s="206" t="s">
        <v>84</v>
      </c>
      <c r="AV407" s="10" t="s">
        <v>84</v>
      </c>
      <c r="AW407" s="10" t="s">
        <v>38</v>
      </c>
      <c r="AX407" s="10" t="s">
        <v>74</v>
      </c>
      <c r="AY407" s="206" t="s">
        <v>119</v>
      </c>
    </row>
    <row r="408" spans="2:51" s="10" customFormat="1" ht="13.5">
      <c r="B408" s="195"/>
      <c r="C408" s="196"/>
      <c r="D408" s="197" t="s">
        <v>127</v>
      </c>
      <c r="E408" s="198" t="s">
        <v>21</v>
      </c>
      <c r="F408" s="199" t="s">
        <v>700</v>
      </c>
      <c r="G408" s="196"/>
      <c r="H408" s="200">
        <v>93.12</v>
      </c>
      <c r="I408" s="201"/>
      <c r="J408" s="196"/>
      <c r="K408" s="196"/>
      <c r="L408" s="202"/>
      <c r="M408" s="203"/>
      <c r="N408" s="204"/>
      <c r="O408" s="204"/>
      <c r="P408" s="204"/>
      <c r="Q408" s="204"/>
      <c r="R408" s="204"/>
      <c r="S408" s="204"/>
      <c r="T408" s="205"/>
      <c r="AT408" s="206" t="s">
        <v>127</v>
      </c>
      <c r="AU408" s="206" t="s">
        <v>84</v>
      </c>
      <c r="AV408" s="10" t="s">
        <v>84</v>
      </c>
      <c r="AW408" s="10" t="s">
        <v>38</v>
      </c>
      <c r="AX408" s="10" t="s">
        <v>74</v>
      </c>
      <c r="AY408" s="206" t="s">
        <v>119</v>
      </c>
    </row>
    <row r="409" spans="2:51" s="13" customFormat="1" ht="13.5">
      <c r="B409" s="231"/>
      <c r="C409" s="232"/>
      <c r="D409" s="197" t="s">
        <v>127</v>
      </c>
      <c r="E409" s="233" t="s">
        <v>21</v>
      </c>
      <c r="F409" s="234" t="s">
        <v>219</v>
      </c>
      <c r="G409" s="232"/>
      <c r="H409" s="235">
        <v>1459.572</v>
      </c>
      <c r="I409" s="236"/>
      <c r="J409" s="232"/>
      <c r="K409" s="232"/>
      <c r="L409" s="237"/>
      <c r="M409" s="238"/>
      <c r="N409" s="239"/>
      <c r="O409" s="239"/>
      <c r="P409" s="239"/>
      <c r="Q409" s="239"/>
      <c r="R409" s="239"/>
      <c r="S409" s="239"/>
      <c r="T409" s="240"/>
      <c r="AT409" s="241" t="s">
        <v>127</v>
      </c>
      <c r="AU409" s="241" t="s">
        <v>84</v>
      </c>
      <c r="AV409" s="13" t="s">
        <v>118</v>
      </c>
      <c r="AW409" s="13" t="s">
        <v>38</v>
      </c>
      <c r="AX409" s="13" t="s">
        <v>82</v>
      </c>
      <c r="AY409" s="241" t="s">
        <v>119</v>
      </c>
    </row>
    <row r="410" spans="2:65" s="1" customFormat="1" ht="25.5" customHeight="1">
      <c r="B410" s="41"/>
      <c r="C410" s="183" t="s">
        <v>701</v>
      </c>
      <c r="D410" s="183" t="s">
        <v>120</v>
      </c>
      <c r="E410" s="184" t="s">
        <v>702</v>
      </c>
      <c r="F410" s="185" t="s">
        <v>703</v>
      </c>
      <c r="G410" s="186" t="s">
        <v>207</v>
      </c>
      <c r="H410" s="187">
        <v>79.92</v>
      </c>
      <c r="I410" s="188"/>
      <c r="J410" s="189">
        <f>ROUND(I410*H410,2)</f>
        <v>0</v>
      </c>
      <c r="K410" s="185" t="s">
        <v>124</v>
      </c>
      <c r="L410" s="61"/>
      <c r="M410" s="190" t="s">
        <v>21</v>
      </c>
      <c r="N410" s="191" t="s">
        <v>45</v>
      </c>
      <c r="O410" s="42"/>
      <c r="P410" s="192">
        <f>O410*H410</f>
        <v>0</v>
      </c>
      <c r="Q410" s="192">
        <v>0</v>
      </c>
      <c r="R410" s="192">
        <f>Q410*H410</f>
        <v>0</v>
      </c>
      <c r="S410" s="192">
        <v>0</v>
      </c>
      <c r="T410" s="193">
        <f>S410*H410</f>
        <v>0</v>
      </c>
      <c r="AR410" s="24" t="s">
        <v>118</v>
      </c>
      <c r="AT410" s="24" t="s">
        <v>120</v>
      </c>
      <c r="AU410" s="24" t="s">
        <v>84</v>
      </c>
      <c r="AY410" s="24" t="s">
        <v>119</v>
      </c>
      <c r="BE410" s="194">
        <f>IF(N410="základní",J410,0)</f>
        <v>0</v>
      </c>
      <c r="BF410" s="194">
        <f>IF(N410="snížená",J410,0)</f>
        <v>0</v>
      </c>
      <c r="BG410" s="194">
        <f>IF(N410="zákl. přenesená",J410,0)</f>
        <v>0</v>
      </c>
      <c r="BH410" s="194">
        <f>IF(N410="sníž. přenesená",J410,0)</f>
        <v>0</v>
      </c>
      <c r="BI410" s="194">
        <f>IF(N410="nulová",J410,0)</f>
        <v>0</v>
      </c>
      <c r="BJ410" s="24" t="s">
        <v>82</v>
      </c>
      <c r="BK410" s="194">
        <f>ROUND(I410*H410,2)</f>
        <v>0</v>
      </c>
      <c r="BL410" s="24" t="s">
        <v>118</v>
      </c>
      <c r="BM410" s="24" t="s">
        <v>704</v>
      </c>
    </row>
    <row r="411" spans="2:51" s="10" customFormat="1" ht="13.5">
      <c r="B411" s="195"/>
      <c r="C411" s="196"/>
      <c r="D411" s="197" t="s">
        <v>127</v>
      </c>
      <c r="E411" s="198" t="s">
        <v>21</v>
      </c>
      <c r="F411" s="199" t="s">
        <v>705</v>
      </c>
      <c r="G411" s="196"/>
      <c r="H411" s="200">
        <v>79.92</v>
      </c>
      <c r="I411" s="201"/>
      <c r="J411" s="196"/>
      <c r="K411" s="196"/>
      <c r="L411" s="202"/>
      <c r="M411" s="203"/>
      <c r="N411" s="204"/>
      <c r="O411" s="204"/>
      <c r="P411" s="204"/>
      <c r="Q411" s="204"/>
      <c r="R411" s="204"/>
      <c r="S411" s="204"/>
      <c r="T411" s="205"/>
      <c r="AT411" s="206" t="s">
        <v>127</v>
      </c>
      <c r="AU411" s="206" t="s">
        <v>84</v>
      </c>
      <c r="AV411" s="10" t="s">
        <v>84</v>
      </c>
      <c r="AW411" s="10" t="s">
        <v>38</v>
      </c>
      <c r="AX411" s="10" t="s">
        <v>82</v>
      </c>
      <c r="AY411" s="206" t="s">
        <v>119</v>
      </c>
    </row>
    <row r="412" spans="2:65" s="1" customFormat="1" ht="25.5" customHeight="1">
      <c r="B412" s="41"/>
      <c r="C412" s="183" t="s">
        <v>706</v>
      </c>
      <c r="D412" s="183" t="s">
        <v>120</v>
      </c>
      <c r="E412" s="184" t="s">
        <v>707</v>
      </c>
      <c r="F412" s="185" t="s">
        <v>708</v>
      </c>
      <c r="G412" s="186" t="s">
        <v>207</v>
      </c>
      <c r="H412" s="187">
        <v>23.23</v>
      </c>
      <c r="I412" s="188"/>
      <c r="J412" s="189">
        <f>ROUND(I412*H412,2)</f>
        <v>0</v>
      </c>
      <c r="K412" s="185" t="s">
        <v>124</v>
      </c>
      <c r="L412" s="61"/>
      <c r="M412" s="190" t="s">
        <v>21</v>
      </c>
      <c r="N412" s="191" t="s">
        <v>45</v>
      </c>
      <c r="O412" s="42"/>
      <c r="P412" s="192">
        <f>O412*H412</f>
        <v>0</v>
      </c>
      <c r="Q412" s="192">
        <v>0.46166</v>
      </c>
      <c r="R412" s="192">
        <f>Q412*H412</f>
        <v>10.7243618</v>
      </c>
      <c r="S412" s="192">
        <v>0</v>
      </c>
      <c r="T412" s="193">
        <f>S412*H412</f>
        <v>0</v>
      </c>
      <c r="AR412" s="24" t="s">
        <v>118</v>
      </c>
      <c r="AT412" s="24" t="s">
        <v>120</v>
      </c>
      <c r="AU412" s="24" t="s">
        <v>84</v>
      </c>
      <c r="AY412" s="24" t="s">
        <v>119</v>
      </c>
      <c r="BE412" s="194">
        <f>IF(N412="základní",J412,0)</f>
        <v>0</v>
      </c>
      <c r="BF412" s="194">
        <f>IF(N412="snížená",J412,0)</f>
        <v>0</v>
      </c>
      <c r="BG412" s="194">
        <f>IF(N412="zákl. přenesená",J412,0)</f>
        <v>0</v>
      </c>
      <c r="BH412" s="194">
        <f>IF(N412="sníž. přenesená",J412,0)</f>
        <v>0</v>
      </c>
      <c r="BI412" s="194">
        <f>IF(N412="nulová",J412,0)</f>
        <v>0</v>
      </c>
      <c r="BJ412" s="24" t="s">
        <v>82</v>
      </c>
      <c r="BK412" s="194">
        <f>ROUND(I412*H412,2)</f>
        <v>0</v>
      </c>
      <c r="BL412" s="24" t="s">
        <v>118</v>
      </c>
      <c r="BM412" s="24" t="s">
        <v>709</v>
      </c>
    </row>
    <row r="413" spans="2:47" s="1" customFormat="1" ht="81">
      <c r="B413" s="41"/>
      <c r="C413" s="63"/>
      <c r="D413" s="197" t="s">
        <v>209</v>
      </c>
      <c r="E413" s="63"/>
      <c r="F413" s="229" t="s">
        <v>710</v>
      </c>
      <c r="G413" s="63"/>
      <c r="H413" s="63"/>
      <c r="I413" s="156"/>
      <c r="J413" s="63"/>
      <c r="K413" s="63"/>
      <c r="L413" s="61"/>
      <c r="M413" s="230"/>
      <c r="N413" s="42"/>
      <c r="O413" s="42"/>
      <c r="P413" s="42"/>
      <c r="Q413" s="42"/>
      <c r="R413" s="42"/>
      <c r="S413" s="42"/>
      <c r="T413" s="78"/>
      <c r="AT413" s="24" t="s">
        <v>209</v>
      </c>
      <c r="AU413" s="24" t="s">
        <v>84</v>
      </c>
    </row>
    <row r="414" spans="2:51" s="11" customFormat="1" ht="13.5">
      <c r="B414" s="207"/>
      <c r="C414" s="208"/>
      <c r="D414" s="197" t="s">
        <v>127</v>
      </c>
      <c r="E414" s="209" t="s">
        <v>21</v>
      </c>
      <c r="F414" s="210" t="s">
        <v>711</v>
      </c>
      <c r="G414" s="208"/>
      <c r="H414" s="209" t="s">
        <v>21</v>
      </c>
      <c r="I414" s="211"/>
      <c r="J414" s="208"/>
      <c r="K414" s="208"/>
      <c r="L414" s="212"/>
      <c r="M414" s="213"/>
      <c r="N414" s="214"/>
      <c r="O414" s="214"/>
      <c r="P414" s="214"/>
      <c r="Q414" s="214"/>
      <c r="R414" s="214"/>
      <c r="S414" s="214"/>
      <c r="T414" s="215"/>
      <c r="AT414" s="216" t="s">
        <v>127</v>
      </c>
      <c r="AU414" s="216" t="s">
        <v>84</v>
      </c>
      <c r="AV414" s="11" t="s">
        <v>82</v>
      </c>
      <c r="AW414" s="11" t="s">
        <v>38</v>
      </c>
      <c r="AX414" s="11" t="s">
        <v>74</v>
      </c>
      <c r="AY414" s="216" t="s">
        <v>119</v>
      </c>
    </row>
    <row r="415" spans="2:51" s="10" customFormat="1" ht="13.5">
      <c r="B415" s="195"/>
      <c r="C415" s="196"/>
      <c r="D415" s="197" t="s">
        <v>127</v>
      </c>
      <c r="E415" s="198" t="s">
        <v>21</v>
      </c>
      <c r="F415" s="199" t="s">
        <v>712</v>
      </c>
      <c r="G415" s="196"/>
      <c r="H415" s="200">
        <v>23.23</v>
      </c>
      <c r="I415" s="201"/>
      <c r="J415" s="196"/>
      <c r="K415" s="196"/>
      <c r="L415" s="202"/>
      <c r="M415" s="203"/>
      <c r="N415" s="204"/>
      <c r="O415" s="204"/>
      <c r="P415" s="204"/>
      <c r="Q415" s="204"/>
      <c r="R415" s="204"/>
      <c r="S415" s="204"/>
      <c r="T415" s="205"/>
      <c r="AT415" s="206" t="s">
        <v>127</v>
      </c>
      <c r="AU415" s="206" t="s">
        <v>84</v>
      </c>
      <c r="AV415" s="10" t="s">
        <v>84</v>
      </c>
      <c r="AW415" s="10" t="s">
        <v>38</v>
      </c>
      <c r="AX415" s="10" t="s">
        <v>82</v>
      </c>
      <c r="AY415" s="206" t="s">
        <v>119</v>
      </c>
    </row>
    <row r="416" spans="2:65" s="1" customFormat="1" ht="25.5" customHeight="1">
      <c r="B416" s="41"/>
      <c r="C416" s="183" t="s">
        <v>713</v>
      </c>
      <c r="D416" s="183" t="s">
        <v>120</v>
      </c>
      <c r="E416" s="184" t="s">
        <v>714</v>
      </c>
      <c r="F416" s="185" t="s">
        <v>715</v>
      </c>
      <c r="G416" s="186" t="s">
        <v>207</v>
      </c>
      <c r="H416" s="187">
        <v>23.23</v>
      </c>
      <c r="I416" s="188"/>
      <c r="J416" s="189">
        <f>ROUND(I416*H416,2)</f>
        <v>0</v>
      </c>
      <c r="K416" s="185" t="s">
        <v>124</v>
      </c>
      <c r="L416" s="61"/>
      <c r="M416" s="190" t="s">
        <v>21</v>
      </c>
      <c r="N416" s="191" t="s">
        <v>45</v>
      </c>
      <c r="O416" s="42"/>
      <c r="P416" s="192">
        <f>O416*H416</f>
        <v>0</v>
      </c>
      <c r="Q416" s="192">
        <v>0.34763</v>
      </c>
      <c r="R416" s="192">
        <f>Q416*H416</f>
        <v>8.0754449</v>
      </c>
      <c r="S416" s="192">
        <v>0</v>
      </c>
      <c r="T416" s="193">
        <f>S416*H416</f>
        <v>0</v>
      </c>
      <c r="AR416" s="24" t="s">
        <v>118</v>
      </c>
      <c r="AT416" s="24" t="s">
        <v>120</v>
      </c>
      <c r="AU416" s="24" t="s">
        <v>84</v>
      </c>
      <c r="AY416" s="24" t="s">
        <v>119</v>
      </c>
      <c r="BE416" s="194">
        <f>IF(N416="základní",J416,0)</f>
        <v>0</v>
      </c>
      <c r="BF416" s="194">
        <f>IF(N416="snížená",J416,0)</f>
        <v>0</v>
      </c>
      <c r="BG416" s="194">
        <f>IF(N416="zákl. přenesená",J416,0)</f>
        <v>0</v>
      </c>
      <c r="BH416" s="194">
        <f>IF(N416="sníž. přenesená",J416,0)</f>
        <v>0</v>
      </c>
      <c r="BI416" s="194">
        <f>IF(N416="nulová",J416,0)</f>
        <v>0</v>
      </c>
      <c r="BJ416" s="24" t="s">
        <v>82</v>
      </c>
      <c r="BK416" s="194">
        <f>ROUND(I416*H416,2)</f>
        <v>0</v>
      </c>
      <c r="BL416" s="24" t="s">
        <v>118</v>
      </c>
      <c r="BM416" s="24" t="s">
        <v>716</v>
      </c>
    </row>
    <row r="417" spans="2:47" s="1" customFormat="1" ht="81">
      <c r="B417" s="41"/>
      <c r="C417" s="63"/>
      <c r="D417" s="197" t="s">
        <v>209</v>
      </c>
      <c r="E417" s="63"/>
      <c r="F417" s="229" t="s">
        <v>710</v>
      </c>
      <c r="G417" s="63"/>
      <c r="H417" s="63"/>
      <c r="I417" s="156"/>
      <c r="J417" s="63"/>
      <c r="K417" s="63"/>
      <c r="L417" s="61"/>
      <c r="M417" s="230"/>
      <c r="N417" s="42"/>
      <c r="O417" s="42"/>
      <c r="P417" s="42"/>
      <c r="Q417" s="42"/>
      <c r="R417" s="42"/>
      <c r="S417" s="42"/>
      <c r="T417" s="78"/>
      <c r="AT417" s="24" t="s">
        <v>209</v>
      </c>
      <c r="AU417" s="24" t="s">
        <v>84</v>
      </c>
    </row>
    <row r="418" spans="2:51" s="11" customFormat="1" ht="13.5">
      <c r="B418" s="207"/>
      <c r="C418" s="208"/>
      <c r="D418" s="197" t="s">
        <v>127</v>
      </c>
      <c r="E418" s="209" t="s">
        <v>21</v>
      </c>
      <c r="F418" s="210" t="s">
        <v>717</v>
      </c>
      <c r="G418" s="208"/>
      <c r="H418" s="209" t="s">
        <v>21</v>
      </c>
      <c r="I418" s="211"/>
      <c r="J418" s="208"/>
      <c r="K418" s="208"/>
      <c r="L418" s="212"/>
      <c r="M418" s="213"/>
      <c r="N418" s="214"/>
      <c r="O418" s="214"/>
      <c r="P418" s="214"/>
      <c r="Q418" s="214"/>
      <c r="R418" s="214"/>
      <c r="S418" s="214"/>
      <c r="T418" s="215"/>
      <c r="AT418" s="216" t="s">
        <v>127</v>
      </c>
      <c r="AU418" s="216" t="s">
        <v>84</v>
      </c>
      <c r="AV418" s="11" t="s">
        <v>82</v>
      </c>
      <c r="AW418" s="11" t="s">
        <v>38</v>
      </c>
      <c r="AX418" s="11" t="s">
        <v>74</v>
      </c>
      <c r="AY418" s="216" t="s">
        <v>119</v>
      </c>
    </row>
    <row r="419" spans="2:51" s="10" customFormat="1" ht="13.5">
      <c r="B419" s="195"/>
      <c r="C419" s="196"/>
      <c r="D419" s="197" t="s">
        <v>127</v>
      </c>
      <c r="E419" s="198" t="s">
        <v>21</v>
      </c>
      <c r="F419" s="199" t="s">
        <v>712</v>
      </c>
      <c r="G419" s="196"/>
      <c r="H419" s="200">
        <v>23.23</v>
      </c>
      <c r="I419" s="201"/>
      <c r="J419" s="196"/>
      <c r="K419" s="196"/>
      <c r="L419" s="202"/>
      <c r="M419" s="203"/>
      <c r="N419" s="204"/>
      <c r="O419" s="204"/>
      <c r="P419" s="204"/>
      <c r="Q419" s="204"/>
      <c r="R419" s="204"/>
      <c r="S419" s="204"/>
      <c r="T419" s="205"/>
      <c r="AT419" s="206" t="s">
        <v>127</v>
      </c>
      <c r="AU419" s="206" t="s">
        <v>84</v>
      </c>
      <c r="AV419" s="10" t="s">
        <v>84</v>
      </c>
      <c r="AW419" s="10" t="s">
        <v>38</v>
      </c>
      <c r="AX419" s="10" t="s">
        <v>82</v>
      </c>
      <c r="AY419" s="206" t="s">
        <v>119</v>
      </c>
    </row>
    <row r="420" spans="2:65" s="1" customFormat="1" ht="25.5" customHeight="1">
      <c r="B420" s="41"/>
      <c r="C420" s="183" t="s">
        <v>718</v>
      </c>
      <c r="D420" s="183" t="s">
        <v>120</v>
      </c>
      <c r="E420" s="184" t="s">
        <v>719</v>
      </c>
      <c r="F420" s="185" t="s">
        <v>720</v>
      </c>
      <c r="G420" s="186" t="s">
        <v>207</v>
      </c>
      <c r="H420" s="187">
        <v>23.23</v>
      </c>
      <c r="I420" s="188"/>
      <c r="J420" s="189">
        <f>ROUND(I420*H420,2)</f>
        <v>0</v>
      </c>
      <c r="K420" s="185" t="s">
        <v>124</v>
      </c>
      <c r="L420" s="61"/>
      <c r="M420" s="190" t="s">
        <v>21</v>
      </c>
      <c r="N420" s="191" t="s">
        <v>45</v>
      </c>
      <c r="O420" s="42"/>
      <c r="P420" s="192">
        <f>O420*H420</f>
        <v>0</v>
      </c>
      <c r="Q420" s="192">
        <v>0.26376</v>
      </c>
      <c r="R420" s="192">
        <f>Q420*H420</f>
        <v>6.1271448</v>
      </c>
      <c r="S420" s="192">
        <v>0</v>
      </c>
      <c r="T420" s="193">
        <f>S420*H420</f>
        <v>0</v>
      </c>
      <c r="AR420" s="24" t="s">
        <v>118</v>
      </c>
      <c r="AT420" s="24" t="s">
        <v>120</v>
      </c>
      <c r="AU420" s="24" t="s">
        <v>84</v>
      </c>
      <c r="AY420" s="24" t="s">
        <v>119</v>
      </c>
      <c r="BE420" s="194">
        <f>IF(N420="základní",J420,0)</f>
        <v>0</v>
      </c>
      <c r="BF420" s="194">
        <f>IF(N420="snížená",J420,0)</f>
        <v>0</v>
      </c>
      <c r="BG420" s="194">
        <f>IF(N420="zákl. přenesená",J420,0)</f>
        <v>0</v>
      </c>
      <c r="BH420" s="194">
        <f>IF(N420="sníž. přenesená",J420,0)</f>
        <v>0</v>
      </c>
      <c r="BI420" s="194">
        <f>IF(N420="nulová",J420,0)</f>
        <v>0</v>
      </c>
      <c r="BJ420" s="24" t="s">
        <v>82</v>
      </c>
      <c r="BK420" s="194">
        <f>ROUND(I420*H420,2)</f>
        <v>0</v>
      </c>
      <c r="BL420" s="24" t="s">
        <v>118</v>
      </c>
      <c r="BM420" s="24" t="s">
        <v>721</v>
      </c>
    </row>
    <row r="421" spans="2:47" s="1" customFormat="1" ht="81">
      <c r="B421" s="41"/>
      <c r="C421" s="63"/>
      <c r="D421" s="197" t="s">
        <v>209</v>
      </c>
      <c r="E421" s="63"/>
      <c r="F421" s="229" t="s">
        <v>710</v>
      </c>
      <c r="G421" s="63"/>
      <c r="H421" s="63"/>
      <c r="I421" s="156"/>
      <c r="J421" s="63"/>
      <c r="K421" s="63"/>
      <c r="L421" s="61"/>
      <c r="M421" s="230"/>
      <c r="N421" s="42"/>
      <c r="O421" s="42"/>
      <c r="P421" s="42"/>
      <c r="Q421" s="42"/>
      <c r="R421" s="42"/>
      <c r="S421" s="42"/>
      <c r="T421" s="78"/>
      <c r="AT421" s="24" t="s">
        <v>209</v>
      </c>
      <c r="AU421" s="24" t="s">
        <v>84</v>
      </c>
    </row>
    <row r="422" spans="2:51" s="11" customFormat="1" ht="27">
      <c r="B422" s="207"/>
      <c r="C422" s="208"/>
      <c r="D422" s="197" t="s">
        <v>127</v>
      </c>
      <c r="E422" s="209" t="s">
        <v>21</v>
      </c>
      <c r="F422" s="210" t="s">
        <v>722</v>
      </c>
      <c r="G422" s="208"/>
      <c r="H422" s="209" t="s">
        <v>21</v>
      </c>
      <c r="I422" s="211"/>
      <c r="J422" s="208"/>
      <c r="K422" s="208"/>
      <c r="L422" s="212"/>
      <c r="M422" s="213"/>
      <c r="N422" s="214"/>
      <c r="O422" s="214"/>
      <c r="P422" s="214"/>
      <c r="Q422" s="214"/>
      <c r="R422" s="214"/>
      <c r="S422" s="214"/>
      <c r="T422" s="215"/>
      <c r="AT422" s="216" t="s">
        <v>127</v>
      </c>
      <c r="AU422" s="216" t="s">
        <v>84</v>
      </c>
      <c r="AV422" s="11" t="s">
        <v>82</v>
      </c>
      <c r="AW422" s="11" t="s">
        <v>38</v>
      </c>
      <c r="AX422" s="11" t="s">
        <v>74</v>
      </c>
      <c r="AY422" s="216" t="s">
        <v>119</v>
      </c>
    </row>
    <row r="423" spans="2:51" s="10" customFormat="1" ht="13.5">
      <c r="B423" s="195"/>
      <c r="C423" s="196"/>
      <c r="D423" s="197" t="s">
        <v>127</v>
      </c>
      <c r="E423" s="198" t="s">
        <v>21</v>
      </c>
      <c r="F423" s="199" t="s">
        <v>712</v>
      </c>
      <c r="G423" s="196"/>
      <c r="H423" s="200">
        <v>23.23</v>
      </c>
      <c r="I423" s="201"/>
      <c r="J423" s="196"/>
      <c r="K423" s="196"/>
      <c r="L423" s="202"/>
      <c r="M423" s="203"/>
      <c r="N423" s="204"/>
      <c r="O423" s="204"/>
      <c r="P423" s="204"/>
      <c r="Q423" s="204"/>
      <c r="R423" s="204"/>
      <c r="S423" s="204"/>
      <c r="T423" s="205"/>
      <c r="AT423" s="206" t="s">
        <v>127</v>
      </c>
      <c r="AU423" s="206" t="s">
        <v>84</v>
      </c>
      <c r="AV423" s="10" t="s">
        <v>84</v>
      </c>
      <c r="AW423" s="10" t="s">
        <v>38</v>
      </c>
      <c r="AX423" s="10" t="s">
        <v>82</v>
      </c>
      <c r="AY423" s="206" t="s">
        <v>119</v>
      </c>
    </row>
    <row r="424" spans="2:65" s="1" customFormat="1" ht="25.5" customHeight="1">
      <c r="B424" s="41"/>
      <c r="C424" s="183" t="s">
        <v>723</v>
      </c>
      <c r="D424" s="183" t="s">
        <v>120</v>
      </c>
      <c r="E424" s="184" t="s">
        <v>724</v>
      </c>
      <c r="F424" s="185" t="s">
        <v>725</v>
      </c>
      <c r="G424" s="186" t="s">
        <v>207</v>
      </c>
      <c r="H424" s="187">
        <v>129.03</v>
      </c>
      <c r="I424" s="188"/>
      <c r="J424" s="189">
        <f>ROUND(I424*H424,2)</f>
        <v>0</v>
      </c>
      <c r="K424" s="185" t="s">
        <v>124</v>
      </c>
      <c r="L424" s="61"/>
      <c r="M424" s="190" t="s">
        <v>21</v>
      </c>
      <c r="N424" s="191" t="s">
        <v>45</v>
      </c>
      <c r="O424" s="42"/>
      <c r="P424" s="192">
        <f>O424*H424</f>
        <v>0</v>
      </c>
      <c r="Q424" s="192">
        <v>0.19695</v>
      </c>
      <c r="R424" s="192">
        <f>Q424*H424</f>
        <v>25.4124585</v>
      </c>
      <c r="S424" s="192">
        <v>0</v>
      </c>
      <c r="T424" s="193">
        <f>S424*H424</f>
        <v>0</v>
      </c>
      <c r="AR424" s="24" t="s">
        <v>118</v>
      </c>
      <c r="AT424" s="24" t="s">
        <v>120</v>
      </c>
      <c r="AU424" s="24" t="s">
        <v>84</v>
      </c>
      <c r="AY424" s="24" t="s">
        <v>119</v>
      </c>
      <c r="BE424" s="194">
        <f>IF(N424="základní",J424,0)</f>
        <v>0</v>
      </c>
      <c r="BF424" s="194">
        <f>IF(N424="snížená",J424,0)</f>
        <v>0</v>
      </c>
      <c r="BG424" s="194">
        <f>IF(N424="zákl. přenesená",J424,0)</f>
        <v>0</v>
      </c>
      <c r="BH424" s="194">
        <f>IF(N424="sníž. přenesená",J424,0)</f>
        <v>0</v>
      </c>
      <c r="BI424" s="194">
        <f>IF(N424="nulová",J424,0)</f>
        <v>0</v>
      </c>
      <c r="BJ424" s="24" t="s">
        <v>82</v>
      </c>
      <c r="BK424" s="194">
        <f>ROUND(I424*H424,2)</f>
        <v>0</v>
      </c>
      <c r="BL424" s="24" t="s">
        <v>118</v>
      </c>
      <c r="BM424" s="24" t="s">
        <v>726</v>
      </c>
    </row>
    <row r="425" spans="2:47" s="1" customFormat="1" ht="67.5">
      <c r="B425" s="41"/>
      <c r="C425" s="63"/>
      <c r="D425" s="197" t="s">
        <v>209</v>
      </c>
      <c r="E425" s="63"/>
      <c r="F425" s="229" t="s">
        <v>727</v>
      </c>
      <c r="G425" s="63"/>
      <c r="H425" s="63"/>
      <c r="I425" s="156"/>
      <c r="J425" s="63"/>
      <c r="K425" s="63"/>
      <c r="L425" s="61"/>
      <c r="M425" s="230"/>
      <c r="N425" s="42"/>
      <c r="O425" s="42"/>
      <c r="P425" s="42"/>
      <c r="Q425" s="42"/>
      <c r="R425" s="42"/>
      <c r="S425" s="42"/>
      <c r="T425" s="78"/>
      <c r="AT425" s="24" t="s">
        <v>209</v>
      </c>
      <c r="AU425" s="24" t="s">
        <v>84</v>
      </c>
    </row>
    <row r="426" spans="2:51" s="10" customFormat="1" ht="27">
      <c r="B426" s="195"/>
      <c r="C426" s="196"/>
      <c r="D426" s="197" t="s">
        <v>127</v>
      </c>
      <c r="E426" s="198" t="s">
        <v>21</v>
      </c>
      <c r="F426" s="199" t="s">
        <v>728</v>
      </c>
      <c r="G426" s="196"/>
      <c r="H426" s="200">
        <v>129.03</v>
      </c>
      <c r="I426" s="201"/>
      <c r="J426" s="196"/>
      <c r="K426" s="196"/>
      <c r="L426" s="202"/>
      <c r="M426" s="203"/>
      <c r="N426" s="204"/>
      <c r="O426" s="204"/>
      <c r="P426" s="204"/>
      <c r="Q426" s="204"/>
      <c r="R426" s="204"/>
      <c r="S426" s="204"/>
      <c r="T426" s="205"/>
      <c r="AT426" s="206" t="s">
        <v>127</v>
      </c>
      <c r="AU426" s="206" t="s">
        <v>84</v>
      </c>
      <c r="AV426" s="10" t="s">
        <v>84</v>
      </c>
      <c r="AW426" s="10" t="s">
        <v>38</v>
      </c>
      <c r="AX426" s="10" t="s">
        <v>82</v>
      </c>
      <c r="AY426" s="206" t="s">
        <v>119</v>
      </c>
    </row>
    <row r="427" spans="2:65" s="1" customFormat="1" ht="25.5" customHeight="1">
      <c r="B427" s="41"/>
      <c r="C427" s="183" t="s">
        <v>729</v>
      </c>
      <c r="D427" s="183" t="s">
        <v>120</v>
      </c>
      <c r="E427" s="184" t="s">
        <v>730</v>
      </c>
      <c r="F427" s="185" t="s">
        <v>731</v>
      </c>
      <c r="G427" s="186" t="s">
        <v>207</v>
      </c>
      <c r="H427" s="187">
        <v>15.35</v>
      </c>
      <c r="I427" s="188"/>
      <c r="J427" s="189">
        <f>ROUND(I427*H427,2)</f>
        <v>0</v>
      </c>
      <c r="K427" s="185" t="s">
        <v>124</v>
      </c>
      <c r="L427" s="61"/>
      <c r="M427" s="190" t="s">
        <v>21</v>
      </c>
      <c r="N427" s="191" t="s">
        <v>45</v>
      </c>
      <c r="O427" s="42"/>
      <c r="P427" s="192">
        <f>O427*H427</f>
        <v>0</v>
      </c>
      <c r="Q427" s="192">
        <v>0.18776</v>
      </c>
      <c r="R427" s="192">
        <f>Q427*H427</f>
        <v>2.882116</v>
      </c>
      <c r="S427" s="192">
        <v>0</v>
      </c>
      <c r="T427" s="193">
        <f>S427*H427</f>
        <v>0</v>
      </c>
      <c r="AR427" s="24" t="s">
        <v>118</v>
      </c>
      <c r="AT427" s="24" t="s">
        <v>120</v>
      </c>
      <c r="AU427" s="24" t="s">
        <v>84</v>
      </c>
      <c r="AY427" s="24" t="s">
        <v>119</v>
      </c>
      <c r="BE427" s="194">
        <f>IF(N427="základní",J427,0)</f>
        <v>0</v>
      </c>
      <c r="BF427" s="194">
        <f>IF(N427="snížená",J427,0)</f>
        <v>0</v>
      </c>
      <c r="BG427" s="194">
        <f>IF(N427="zákl. přenesená",J427,0)</f>
        <v>0</v>
      </c>
      <c r="BH427" s="194">
        <f>IF(N427="sníž. přenesená",J427,0)</f>
        <v>0</v>
      </c>
      <c r="BI427" s="194">
        <f>IF(N427="nulová",J427,0)</f>
        <v>0</v>
      </c>
      <c r="BJ427" s="24" t="s">
        <v>82</v>
      </c>
      <c r="BK427" s="194">
        <f>ROUND(I427*H427,2)</f>
        <v>0</v>
      </c>
      <c r="BL427" s="24" t="s">
        <v>118</v>
      </c>
      <c r="BM427" s="24" t="s">
        <v>732</v>
      </c>
    </row>
    <row r="428" spans="2:47" s="1" customFormat="1" ht="67.5">
      <c r="B428" s="41"/>
      <c r="C428" s="63"/>
      <c r="D428" s="197" t="s">
        <v>209</v>
      </c>
      <c r="E428" s="63"/>
      <c r="F428" s="229" t="s">
        <v>727</v>
      </c>
      <c r="G428" s="63"/>
      <c r="H428" s="63"/>
      <c r="I428" s="156"/>
      <c r="J428" s="63"/>
      <c r="K428" s="63"/>
      <c r="L428" s="61"/>
      <c r="M428" s="230"/>
      <c r="N428" s="42"/>
      <c r="O428" s="42"/>
      <c r="P428" s="42"/>
      <c r="Q428" s="42"/>
      <c r="R428" s="42"/>
      <c r="S428" s="42"/>
      <c r="T428" s="78"/>
      <c r="AT428" s="24" t="s">
        <v>209</v>
      </c>
      <c r="AU428" s="24" t="s">
        <v>84</v>
      </c>
    </row>
    <row r="429" spans="2:51" s="10" customFormat="1" ht="13.5">
      <c r="B429" s="195"/>
      <c r="C429" s="196"/>
      <c r="D429" s="197" t="s">
        <v>127</v>
      </c>
      <c r="E429" s="198" t="s">
        <v>21</v>
      </c>
      <c r="F429" s="199" t="s">
        <v>733</v>
      </c>
      <c r="G429" s="196"/>
      <c r="H429" s="200">
        <v>15.35</v>
      </c>
      <c r="I429" s="201"/>
      <c r="J429" s="196"/>
      <c r="K429" s="196"/>
      <c r="L429" s="202"/>
      <c r="M429" s="203"/>
      <c r="N429" s="204"/>
      <c r="O429" s="204"/>
      <c r="P429" s="204"/>
      <c r="Q429" s="204"/>
      <c r="R429" s="204"/>
      <c r="S429" s="204"/>
      <c r="T429" s="205"/>
      <c r="AT429" s="206" t="s">
        <v>127</v>
      </c>
      <c r="AU429" s="206" t="s">
        <v>84</v>
      </c>
      <c r="AV429" s="10" t="s">
        <v>84</v>
      </c>
      <c r="AW429" s="10" t="s">
        <v>38</v>
      </c>
      <c r="AX429" s="10" t="s">
        <v>82</v>
      </c>
      <c r="AY429" s="206" t="s">
        <v>119</v>
      </c>
    </row>
    <row r="430" spans="2:65" s="1" customFormat="1" ht="25.5" customHeight="1">
      <c r="B430" s="41"/>
      <c r="C430" s="183" t="s">
        <v>734</v>
      </c>
      <c r="D430" s="183" t="s">
        <v>120</v>
      </c>
      <c r="E430" s="184" t="s">
        <v>735</v>
      </c>
      <c r="F430" s="185" t="s">
        <v>736</v>
      </c>
      <c r="G430" s="186" t="s">
        <v>207</v>
      </c>
      <c r="H430" s="187">
        <v>23.23</v>
      </c>
      <c r="I430" s="188"/>
      <c r="J430" s="189">
        <f>ROUND(I430*H430,2)</f>
        <v>0</v>
      </c>
      <c r="K430" s="185" t="s">
        <v>124</v>
      </c>
      <c r="L430" s="61"/>
      <c r="M430" s="190" t="s">
        <v>21</v>
      </c>
      <c r="N430" s="191" t="s">
        <v>45</v>
      </c>
      <c r="O430" s="42"/>
      <c r="P430" s="192">
        <f>O430*H430</f>
        <v>0</v>
      </c>
      <c r="Q430" s="192">
        <v>0.12966</v>
      </c>
      <c r="R430" s="192">
        <f>Q430*H430</f>
        <v>3.0120018</v>
      </c>
      <c r="S430" s="192">
        <v>0</v>
      </c>
      <c r="T430" s="193">
        <f>S430*H430</f>
        <v>0</v>
      </c>
      <c r="AR430" s="24" t="s">
        <v>118</v>
      </c>
      <c r="AT430" s="24" t="s">
        <v>120</v>
      </c>
      <c r="AU430" s="24" t="s">
        <v>84</v>
      </c>
      <c r="AY430" s="24" t="s">
        <v>119</v>
      </c>
      <c r="BE430" s="194">
        <f>IF(N430="základní",J430,0)</f>
        <v>0</v>
      </c>
      <c r="BF430" s="194">
        <f>IF(N430="snížená",J430,0)</f>
        <v>0</v>
      </c>
      <c r="BG430" s="194">
        <f>IF(N430="zákl. přenesená",J430,0)</f>
        <v>0</v>
      </c>
      <c r="BH430" s="194">
        <f>IF(N430="sníž. přenesená",J430,0)</f>
        <v>0</v>
      </c>
      <c r="BI430" s="194">
        <f>IF(N430="nulová",J430,0)</f>
        <v>0</v>
      </c>
      <c r="BJ430" s="24" t="s">
        <v>82</v>
      </c>
      <c r="BK430" s="194">
        <f>ROUND(I430*H430,2)</f>
        <v>0</v>
      </c>
      <c r="BL430" s="24" t="s">
        <v>118</v>
      </c>
      <c r="BM430" s="24" t="s">
        <v>737</v>
      </c>
    </row>
    <row r="431" spans="2:47" s="1" customFormat="1" ht="121.5">
      <c r="B431" s="41"/>
      <c r="C431" s="63"/>
      <c r="D431" s="197" t="s">
        <v>209</v>
      </c>
      <c r="E431" s="63"/>
      <c r="F431" s="229" t="s">
        <v>738</v>
      </c>
      <c r="G431" s="63"/>
      <c r="H431" s="63"/>
      <c r="I431" s="156"/>
      <c r="J431" s="63"/>
      <c r="K431" s="63"/>
      <c r="L431" s="61"/>
      <c r="M431" s="230"/>
      <c r="N431" s="42"/>
      <c r="O431" s="42"/>
      <c r="P431" s="42"/>
      <c r="Q431" s="42"/>
      <c r="R431" s="42"/>
      <c r="S431" s="42"/>
      <c r="T431" s="78"/>
      <c r="AT431" s="24" t="s">
        <v>209</v>
      </c>
      <c r="AU431" s="24" t="s">
        <v>84</v>
      </c>
    </row>
    <row r="432" spans="2:51" s="11" customFormat="1" ht="13.5">
      <c r="B432" s="207"/>
      <c r="C432" s="208"/>
      <c r="D432" s="197" t="s">
        <v>127</v>
      </c>
      <c r="E432" s="209" t="s">
        <v>21</v>
      </c>
      <c r="F432" s="210" t="s">
        <v>739</v>
      </c>
      <c r="G432" s="208"/>
      <c r="H432" s="209" t="s">
        <v>21</v>
      </c>
      <c r="I432" s="211"/>
      <c r="J432" s="208"/>
      <c r="K432" s="208"/>
      <c r="L432" s="212"/>
      <c r="M432" s="213"/>
      <c r="N432" s="214"/>
      <c r="O432" s="214"/>
      <c r="P432" s="214"/>
      <c r="Q432" s="214"/>
      <c r="R432" s="214"/>
      <c r="S432" s="214"/>
      <c r="T432" s="215"/>
      <c r="AT432" s="216" t="s">
        <v>127</v>
      </c>
      <c r="AU432" s="216" t="s">
        <v>84</v>
      </c>
      <c r="AV432" s="11" t="s">
        <v>82</v>
      </c>
      <c r="AW432" s="11" t="s">
        <v>38</v>
      </c>
      <c r="AX432" s="11" t="s">
        <v>74</v>
      </c>
      <c r="AY432" s="216" t="s">
        <v>119</v>
      </c>
    </row>
    <row r="433" spans="2:51" s="10" customFormat="1" ht="13.5">
      <c r="B433" s="195"/>
      <c r="C433" s="196"/>
      <c r="D433" s="197" t="s">
        <v>127</v>
      </c>
      <c r="E433" s="198" t="s">
        <v>21</v>
      </c>
      <c r="F433" s="199" t="s">
        <v>712</v>
      </c>
      <c r="G433" s="196"/>
      <c r="H433" s="200">
        <v>23.23</v>
      </c>
      <c r="I433" s="201"/>
      <c r="J433" s="196"/>
      <c r="K433" s="196"/>
      <c r="L433" s="202"/>
      <c r="M433" s="203"/>
      <c r="N433" s="204"/>
      <c r="O433" s="204"/>
      <c r="P433" s="204"/>
      <c r="Q433" s="204"/>
      <c r="R433" s="204"/>
      <c r="S433" s="204"/>
      <c r="T433" s="205"/>
      <c r="AT433" s="206" t="s">
        <v>127</v>
      </c>
      <c r="AU433" s="206" t="s">
        <v>84</v>
      </c>
      <c r="AV433" s="10" t="s">
        <v>84</v>
      </c>
      <c r="AW433" s="10" t="s">
        <v>38</v>
      </c>
      <c r="AX433" s="10" t="s">
        <v>82</v>
      </c>
      <c r="AY433" s="206" t="s">
        <v>119</v>
      </c>
    </row>
    <row r="434" spans="2:65" s="1" customFormat="1" ht="25.5" customHeight="1">
      <c r="B434" s="41"/>
      <c r="C434" s="183" t="s">
        <v>740</v>
      </c>
      <c r="D434" s="183" t="s">
        <v>120</v>
      </c>
      <c r="E434" s="184" t="s">
        <v>741</v>
      </c>
      <c r="F434" s="185" t="s">
        <v>742</v>
      </c>
      <c r="G434" s="186" t="s">
        <v>207</v>
      </c>
      <c r="H434" s="187">
        <v>1539.492</v>
      </c>
      <c r="I434" s="188"/>
      <c r="J434" s="189">
        <f>ROUND(I434*H434,2)</f>
        <v>0</v>
      </c>
      <c r="K434" s="185" t="s">
        <v>124</v>
      </c>
      <c r="L434" s="61"/>
      <c r="M434" s="190" t="s">
        <v>21</v>
      </c>
      <c r="N434" s="191" t="s">
        <v>45</v>
      </c>
      <c r="O434" s="42"/>
      <c r="P434" s="192">
        <f>O434*H434</f>
        <v>0</v>
      </c>
      <c r="Q434" s="192">
        <v>0</v>
      </c>
      <c r="R434" s="192">
        <f>Q434*H434</f>
        <v>0</v>
      </c>
      <c r="S434" s="192">
        <v>0</v>
      </c>
      <c r="T434" s="193">
        <f>S434*H434</f>
        <v>0</v>
      </c>
      <c r="AR434" s="24" t="s">
        <v>118</v>
      </c>
      <c r="AT434" s="24" t="s">
        <v>120</v>
      </c>
      <c r="AU434" s="24" t="s">
        <v>84</v>
      </c>
      <c r="AY434" s="24" t="s">
        <v>119</v>
      </c>
      <c r="BE434" s="194">
        <f>IF(N434="základní",J434,0)</f>
        <v>0</v>
      </c>
      <c r="BF434" s="194">
        <f>IF(N434="snížená",J434,0)</f>
        <v>0</v>
      </c>
      <c r="BG434" s="194">
        <f>IF(N434="zákl. přenesená",J434,0)</f>
        <v>0</v>
      </c>
      <c r="BH434" s="194">
        <f>IF(N434="sníž. přenesená",J434,0)</f>
        <v>0</v>
      </c>
      <c r="BI434" s="194">
        <f>IF(N434="nulová",J434,0)</f>
        <v>0</v>
      </c>
      <c r="BJ434" s="24" t="s">
        <v>82</v>
      </c>
      <c r="BK434" s="194">
        <f>ROUND(I434*H434,2)</f>
        <v>0</v>
      </c>
      <c r="BL434" s="24" t="s">
        <v>118</v>
      </c>
      <c r="BM434" s="24" t="s">
        <v>743</v>
      </c>
    </row>
    <row r="435" spans="2:51" s="10" customFormat="1" ht="13.5">
      <c r="B435" s="195"/>
      <c r="C435" s="196"/>
      <c r="D435" s="197" t="s">
        <v>127</v>
      </c>
      <c r="E435" s="198" t="s">
        <v>21</v>
      </c>
      <c r="F435" s="199" t="s">
        <v>744</v>
      </c>
      <c r="G435" s="196"/>
      <c r="H435" s="200">
        <v>1539.492</v>
      </c>
      <c r="I435" s="201"/>
      <c r="J435" s="196"/>
      <c r="K435" s="196"/>
      <c r="L435" s="202"/>
      <c r="M435" s="203"/>
      <c r="N435" s="204"/>
      <c r="O435" s="204"/>
      <c r="P435" s="204"/>
      <c r="Q435" s="204"/>
      <c r="R435" s="204"/>
      <c r="S435" s="204"/>
      <c r="T435" s="205"/>
      <c r="AT435" s="206" t="s">
        <v>127</v>
      </c>
      <c r="AU435" s="206" t="s">
        <v>84</v>
      </c>
      <c r="AV435" s="10" t="s">
        <v>84</v>
      </c>
      <c r="AW435" s="10" t="s">
        <v>38</v>
      </c>
      <c r="AX435" s="10" t="s">
        <v>82</v>
      </c>
      <c r="AY435" s="206" t="s">
        <v>119</v>
      </c>
    </row>
    <row r="436" spans="2:65" s="1" customFormat="1" ht="38.25" customHeight="1">
      <c r="B436" s="41"/>
      <c r="C436" s="183" t="s">
        <v>745</v>
      </c>
      <c r="D436" s="183" t="s">
        <v>120</v>
      </c>
      <c r="E436" s="184" t="s">
        <v>746</v>
      </c>
      <c r="F436" s="185" t="s">
        <v>747</v>
      </c>
      <c r="G436" s="186" t="s">
        <v>207</v>
      </c>
      <c r="H436" s="187">
        <v>1329.49</v>
      </c>
      <c r="I436" s="188"/>
      <c r="J436" s="189">
        <f>ROUND(I436*H436,2)</f>
        <v>0</v>
      </c>
      <c r="K436" s="185" t="s">
        <v>124</v>
      </c>
      <c r="L436" s="61"/>
      <c r="M436" s="190" t="s">
        <v>21</v>
      </c>
      <c r="N436" s="191" t="s">
        <v>45</v>
      </c>
      <c r="O436" s="42"/>
      <c r="P436" s="192">
        <f>O436*H436</f>
        <v>0</v>
      </c>
      <c r="Q436" s="192">
        <v>0</v>
      </c>
      <c r="R436" s="192">
        <f>Q436*H436</f>
        <v>0</v>
      </c>
      <c r="S436" s="192">
        <v>0</v>
      </c>
      <c r="T436" s="193">
        <f>S436*H436</f>
        <v>0</v>
      </c>
      <c r="AR436" s="24" t="s">
        <v>118</v>
      </c>
      <c r="AT436" s="24" t="s">
        <v>120</v>
      </c>
      <c r="AU436" s="24" t="s">
        <v>84</v>
      </c>
      <c r="AY436" s="24" t="s">
        <v>119</v>
      </c>
      <c r="BE436" s="194">
        <f>IF(N436="základní",J436,0)</f>
        <v>0</v>
      </c>
      <c r="BF436" s="194">
        <f>IF(N436="snížená",J436,0)</f>
        <v>0</v>
      </c>
      <c r="BG436" s="194">
        <f>IF(N436="zákl. přenesená",J436,0)</f>
        <v>0</v>
      </c>
      <c r="BH436" s="194">
        <f>IF(N436="sníž. přenesená",J436,0)</f>
        <v>0</v>
      </c>
      <c r="BI436" s="194">
        <f>IF(N436="nulová",J436,0)</f>
        <v>0</v>
      </c>
      <c r="BJ436" s="24" t="s">
        <v>82</v>
      </c>
      <c r="BK436" s="194">
        <f>ROUND(I436*H436,2)</f>
        <v>0</v>
      </c>
      <c r="BL436" s="24" t="s">
        <v>118</v>
      </c>
      <c r="BM436" s="24" t="s">
        <v>748</v>
      </c>
    </row>
    <row r="437" spans="2:51" s="10" customFormat="1" ht="13.5">
      <c r="B437" s="195"/>
      <c r="C437" s="196"/>
      <c r="D437" s="197" t="s">
        <v>127</v>
      </c>
      <c r="E437" s="198" t="s">
        <v>21</v>
      </c>
      <c r="F437" s="199" t="s">
        <v>749</v>
      </c>
      <c r="G437" s="196"/>
      <c r="H437" s="200">
        <v>1334.49</v>
      </c>
      <c r="I437" s="201"/>
      <c r="J437" s="196"/>
      <c r="K437" s="196"/>
      <c r="L437" s="202"/>
      <c r="M437" s="203"/>
      <c r="N437" s="204"/>
      <c r="O437" s="204"/>
      <c r="P437" s="204"/>
      <c r="Q437" s="204"/>
      <c r="R437" s="204"/>
      <c r="S437" s="204"/>
      <c r="T437" s="205"/>
      <c r="AT437" s="206" t="s">
        <v>127</v>
      </c>
      <c r="AU437" s="206" t="s">
        <v>84</v>
      </c>
      <c r="AV437" s="10" t="s">
        <v>84</v>
      </c>
      <c r="AW437" s="10" t="s">
        <v>38</v>
      </c>
      <c r="AX437" s="10" t="s">
        <v>74</v>
      </c>
      <c r="AY437" s="206" t="s">
        <v>119</v>
      </c>
    </row>
    <row r="438" spans="2:51" s="10" customFormat="1" ht="13.5">
      <c r="B438" s="195"/>
      <c r="C438" s="196"/>
      <c r="D438" s="197" t="s">
        <v>127</v>
      </c>
      <c r="E438" s="198" t="s">
        <v>21</v>
      </c>
      <c r="F438" s="199" t="s">
        <v>750</v>
      </c>
      <c r="G438" s="196"/>
      <c r="H438" s="200">
        <v>-5</v>
      </c>
      <c r="I438" s="201"/>
      <c r="J438" s="196"/>
      <c r="K438" s="196"/>
      <c r="L438" s="202"/>
      <c r="M438" s="203"/>
      <c r="N438" s="204"/>
      <c r="O438" s="204"/>
      <c r="P438" s="204"/>
      <c r="Q438" s="204"/>
      <c r="R438" s="204"/>
      <c r="S438" s="204"/>
      <c r="T438" s="205"/>
      <c r="AT438" s="206" t="s">
        <v>127</v>
      </c>
      <c r="AU438" s="206" t="s">
        <v>84</v>
      </c>
      <c r="AV438" s="10" t="s">
        <v>84</v>
      </c>
      <c r="AW438" s="10" t="s">
        <v>38</v>
      </c>
      <c r="AX438" s="10" t="s">
        <v>74</v>
      </c>
      <c r="AY438" s="206" t="s">
        <v>119</v>
      </c>
    </row>
    <row r="439" spans="2:51" s="13" customFormat="1" ht="13.5">
      <c r="B439" s="231"/>
      <c r="C439" s="232"/>
      <c r="D439" s="197" t="s">
        <v>127</v>
      </c>
      <c r="E439" s="233" t="s">
        <v>21</v>
      </c>
      <c r="F439" s="234" t="s">
        <v>219</v>
      </c>
      <c r="G439" s="232"/>
      <c r="H439" s="235">
        <v>1329.49</v>
      </c>
      <c r="I439" s="236"/>
      <c r="J439" s="232"/>
      <c r="K439" s="232"/>
      <c r="L439" s="237"/>
      <c r="M439" s="238"/>
      <c r="N439" s="239"/>
      <c r="O439" s="239"/>
      <c r="P439" s="239"/>
      <c r="Q439" s="239"/>
      <c r="R439" s="239"/>
      <c r="S439" s="239"/>
      <c r="T439" s="240"/>
      <c r="AT439" s="241" t="s">
        <v>127</v>
      </c>
      <c r="AU439" s="241" t="s">
        <v>84</v>
      </c>
      <c r="AV439" s="13" t="s">
        <v>118</v>
      </c>
      <c r="AW439" s="13" t="s">
        <v>38</v>
      </c>
      <c r="AX439" s="13" t="s">
        <v>82</v>
      </c>
      <c r="AY439" s="241" t="s">
        <v>119</v>
      </c>
    </row>
    <row r="440" spans="2:65" s="1" customFormat="1" ht="38.25" customHeight="1">
      <c r="B440" s="41"/>
      <c r="C440" s="183" t="s">
        <v>751</v>
      </c>
      <c r="D440" s="183" t="s">
        <v>120</v>
      </c>
      <c r="E440" s="184" t="s">
        <v>752</v>
      </c>
      <c r="F440" s="185" t="s">
        <v>753</v>
      </c>
      <c r="G440" s="186" t="s">
        <v>207</v>
      </c>
      <c r="H440" s="187">
        <v>79.92</v>
      </c>
      <c r="I440" s="188"/>
      <c r="J440" s="189">
        <f>ROUND(I440*H440,2)</f>
        <v>0</v>
      </c>
      <c r="K440" s="185" t="s">
        <v>124</v>
      </c>
      <c r="L440" s="61"/>
      <c r="M440" s="190" t="s">
        <v>21</v>
      </c>
      <c r="N440" s="191" t="s">
        <v>45</v>
      </c>
      <c r="O440" s="42"/>
      <c r="P440" s="192">
        <f>O440*H440</f>
        <v>0</v>
      </c>
      <c r="Q440" s="192">
        <v>0</v>
      </c>
      <c r="R440" s="192">
        <f>Q440*H440</f>
        <v>0</v>
      </c>
      <c r="S440" s="192">
        <v>0</v>
      </c>
      <c r="T440" s="193">
        <f>S440*H440</f>
        <v>0</v>
      </c>
      <c r="AR440" s="24" t="s">
        <v>118</v>
      </c>
      <c r="AT440" s="24" t="s">
        <v>120</v>
      </c>
      <c r="AU440" s="24" t="s">
        <v>84</v>
      </c>
      <c r="AY440" s="24" t="s">
        <v>119</v>
      </c>
      <c r="BE440" s="194">
        <f>IF(N440="základní",J440,0)</f>
        <v>0</v>
      </c>
      <c r="BF440" s="194">
        <f>IF(N440="snížená",J440,0)</f>
        <v>0</v>
      </c>
      <c r="BG440" s="194">
        <f>IF(N440="zákl. přenesená",J440,0)</f>
        <v>0</v>
      </c>
      <c r="BH440" s="194">
        <f>IF(N440="sníž. přenesená",J440,0)</f>
        <v>0</v>
      </c>
      <c r="BI440" s="194">
        <f>IF(N440="nulová",J440,0)</f>
        <v>0</v>
      </c>
      <c r="BJ440" s="24" t="s">
        <v>82</v>
      </c>
      <c r="BK440" s="194">
        <f>ROUND(I440*H440,2)</f>
        <v>0</v>
      </c>
      <c r="BL440" s="24" t="s">
        <v>118</v>
      </c>
      <c r="BM440" s="24" t="s">
        <v>754</v>
      </c>
    </row>
    <row r="441" spans="2:47" s="1" customFormat="1" ht="27">
      <c r="B441" s="41"/>
      <c r="C441" s="63"/>
      <c r="D441" s="197" t="s">
        <v>209</v>
      </c>
      <c r="E441" s="63"/>
      <c r="F441" s="229" t="s">
        <v>755</v>
      </c>
      <c r="G441" s="63"/>
      <c r="H441" s="63"/>
      <c r="I441" s="156"/>
      <c r="J441" s="63"/>
      <c r="K441" s="63"/>
      <c r="L441" s="61"/>
      <c r="M441" s="230"/>
      <c r="N441" s="42"/>
      <c r="O441" s="42"/>
      <c r="P441" s="42"/>
      <c r="Q441" s="42"/>
      <c r="R441" s="42"/>
      <c r="S441" s="42"/>
      <c r="T441" s="78"/>
      <c r="AT441" s="24" t="s">
        <v>209</v>
      </c>
      <c r="AU441" s="24" t="s">
        <v>84</v>
      </c>
    </row>
    <row r="442" spans="2:51" s="10" customFormat="1" ht="13.5">
      <c r="B442" s="195"/>
      <c r="C442" s="196"/>
      <c r="D442" s="197" t="s">
        <v>127</v>
      </c>
      <c r="E442" s="198" t="s">
        <v>21</v>
      </c>
      <c r="F442" s="199" t="s">
        <v>705</v>
      </c>
      <c r="G442" s="196"/>
      <c r="H442" s="200">
        <v>79.92</v>
      </c>
      <c r="I442" s="201"/>
      <c r="J442" s="196"/>
      <c r="K442" s="196"/>
      <c r="L442" s="202"/>
      <c r="M442" s="203"/>
      <c r="N442" s="204"/>
      <c r="O442" s="204"/>
      <c r="P442" s="204"/>
      <c r="Q442" s="204"/>
      <c r="R442" s="204"/>
      <c r="S442" s="204"/>
      <c r="T442" s="205"/>
      <c r="AT442" s="206" t="s">
        <v>127</v>
      </c>
      <c r="AU442" s="206" t="s">
        <v>84</v>
      </c>
      <c r="AV442" s="10" t="s">
        <v>84</v>
      </c>
      <c r="AW442" s="10" t="s">
        <v>38</v>
      </c>
      <c r="AX442" s="10" t="s">
        <v>82</v>
      </c>
      <c r="AY442" s="206" t="s">
        <v>119</v>
      </c>
    </row>
    <row r="443" spans="2:65" s="1" customFormat="1" ht="51" customHeight="1">
      <c r="B443" s="41"/>
      <c r="C443" s="183" t="s">
        <v>756</v>
      </c>
      <c r="D443" s="183" t="s">
        <v>120</v>
      </c>
      <c r="E443" s="184" t="s">
        <v>757</v>
      </c>
      <c r="F443" s="185" t="s">
        <v>758</v>
      </c>
      <c r="G443" s="186" t="s">
        <v>207</v>
      </c>
      <c r="H443" s="187">
        <v>14.62</v>
      </c>
      <c r="I443" s="188"/>
      <c r="J443" s="189">
        <f>ROUND(I443*H443,2)</f>
        <v>0</v>
      </c>
      <c r="K443" s="185" t="s">
        <v>124</v>
      </c>
      <c r="L443" s="61"/>
      <c r="M443" s="190" t="s">
        <v>21</v>
      </c>
      <c r="N443" s="191" t="s">
        <v>45</v>
      </c>
      <c r="O443" s="42"/>
      <c r="P443" s="192">
        <f>O443*H443</f>
        <v>0</v>
      </c>
      <c r="Q443" s="192">
        <v>0.08425</v>
      </c>
      <c r="R443" s="192">
        <f>Q443*H443</f>
        <v>1.231735</v>
      </c>
      <c r="S443" s="192">
        <v>0</v>
      </c>
      <c r="T443" s="193">
        <f>S443*H443</f>
        <v>0</v>
      </c>
      <c r="AR443" s="24" t="s">
        <v>118</v>
      </c>
      <c r="AT443" s="24" t="s">
        <v>120</v>
      </c>
      <c r="AU443" s="24" t="s">
        <v>84</v>
      </c>
      <c r="AY443" s="24" t="s">
        <v>119</v>
      </c>
      <c r="BE443" s="194">
        <f>IF(N443="základní",J443,0)</f>
        <v>0</v>
      </c>
      <c r="BF443" s="194">
        <f>IF(N443="snížená",J443,0)</f>
        <v>0</v>
      </c>
      <c r="BG443" s="194">
        <f>IF(N443="zákl. přenesená",J443,0)</f>
        <v>0</v>
      </c>
      <c r="BH443" s="194">
        <f>IF(N443="sníž. přenesená",J443,0)</f>
        <v>0</v>
      </c>
      <c r="BI443" s="194">
        <f>IF(N443="nulová",J443,0)</f>
        <v>0</v>
      </c>
      <c r="BJ443" s="24" t="s">
        <v>82</v>
      </c>
      <c r="BK443" s="194">
        <f>ROUND(I443*H443,2)</f>
        <v>0</v>
      </c>
      <c r="BL443" s="24" t="s">
        <v>118</v>
      </c>
      <c r="BM443" s="24" t="s">
        <v>759</v>
      </c>
    </row>
    <row r="444" spans="2:51" s="10" customFormat="1" ht="13.5">
      <c r="B444" s="195"/>
      <c r="C444" s="196"/>
      <c r="D444" s="197" t="s">
        <v>127</v>
      </c>
      <c r="E444" s="198" t="s">
        <v>21</v>
      </c>
      <c r="F444" s="199" t="s">
        <v>760</v>
      </c>
      <c r="G444" s="196"/>
      <c r="H444" s="200">
        <v>5</v>
      </c>
      <c r="I444" s="201"/>
      <c r="J444" s="196"/>
      <c r="K444" s="196"/>
      <c r="L444" s="202"/>
      <c r="M444" s="203"/>
      <c r="N444" s="204"/>
      <c r="O444" s="204"/>
      <c r="P444" s="204"/>
      <c r="Q444" s="204"/>
      <c r="R444" s="204"/>
      <c r="S444" s="204"/>
      <c r="T444" s="205"/>
      <c r="AT444" s="206" t="s">
        <v>127</v>
      </c>
      <c r="AU444" s="206" t="s">
        <v>84</v>
      </c>
      <c r="AV444" s="10" t="s">
        <v>84</v>
      </c>
      <c r="AW444" s="10" t="s">
        <v>38</v>
      </c>
      <c r="AX444" s="10" t="s">
        <v>74</v>
      </c>
      <c r="AY444" s="206" t="s">
        <v>119</v>
      </c>
    </row>
    <row r="445" spans="2:51" s="10" customFormat="1" ht="13.5">
      <c r="B445" s="195"/>
      <c r="C445" s="196"/>
      <c r="D445" s="197" t="s">
        <v>127</v>
      </c>
      <c r="E445" s="198" t="s">
        <v>21</v>
      </c>
      <c r="F445" s="199" t="s">
        <v>761</v>
      </c>
      <c r="G445" s="196"/>
      <c r="H445" s="200">
        <v>9.62</v>
      </c>
      <c r="I445" s="201"/>
      <c r="J445" s="196"/>
      <c r="K445" s="196"/>
      <c r="L445" s="202"/>
      <c r="M445" s="203"/>
      <c r="N445" s="204"/>
      <c r="O445" s="204"/>
      <c r="P445" s="204"/>
      <c r="Q445" s="204"/>
      <c r="R445" s="204"/>
      <c r="S445" s="204"/>
      <c r="T445" s="205"/>
      <c r="AT445" s="206" t="s">
        <v>127</v>
      </c>
      <c r="AU445" s="206" t="s">
        <v>84</v>
      </c>
      <c r="AV445" s="10" t="s">
        <v>84</v>
      </c>
      <c r="AW445" s="10" t="s">
        <v>38</v>
      </c>
      <c r="AX445" s="10" t="s">
        <v>74</v>
      </c>
      <c r="AY445" s="206" t="s">
        <v>119</v>
      </c>
    </row>
    <row r="446" spans="2:51" s="13" customFormat="1" ht="13.5">
      <c r="B446" s="231"/>
      <c r="C446" s="232"/>
      <c r="D446" s="197" t="s">
        <v>127</v>
      </c>
      <c r="E446" s="233" t="s">
        <v>21</v>
      </c>
      <c r="F446" s="234" t="s">
        <v>219</v>
      </c>
      <c r="G446" s="232"/>
      <c r="H446" s="235">
        <v>14.62</v>
      </c>
      <c r="I446" s="236"/>
      <c r="J446" s="232"/>
      <c r="K446" s="232"/>
      <c r="L446" s="237"/>
      <c r="M446" s="238"/>
      <c r="N446" s="239"/>
      <c r="O446" s="239"/>
      <c r="P446" s="239"/>
      <c r="Q446" s="239"/>
      <c r="R446" s="239"/>
      <c r="S446" s="239"/>
      <c r="T446" s="240"/>
      <c r="AT446" s="241" t="s">
        <v>127</v>
      </c>
      <c r="AU446" s="241" t="s">
        <v>84</v>
      </c>
      <c r="AV446" s="13" t="s">
        <v>118</v>
      </c>
      <c r="AW446" s="13" t="s">
        <v>38</v>
      </c>
      <c r="AX446" s="13" t="s">
        <v>82</v>
      </c>
      <c r="AY446" s="241" t="s">
        <v>119</v>
      </c>
    </row>
    <row r="447" spans="2:65" s="1" customFormat="1" ht="16.5" customHeight="1">
      <c r="B447" s="41"/>
      <c r="C447" s="253" t="s">
        <v>762</v>
      </c>
      <c r="D447" s="253" t="s">
        <v>453</v>
      </c>
      <c r="E447" s="254" t="s">
        <v>763</v>
      </c>
      <c r="F447" s="255" t="s">
        <v>764</v>
      </c>
      <c r="G447" s="256" t="s">
        <v>207</v>
      </c>
      <c r="H447" s="257">
        <v>7.138</v>
      </c>
      <c r="I447" s="258"/>
      <c r="J447" s="259">
        <f>ROUND(I447*H447,2)</f>
        <v>0</v>
      </c>
      <c r="K447" s="255" t="s">
        <v>21</v>
      </c>
      <c r="L447" s="260"/>
      <c r="M447" s="261" t="s">
        <v>21</v>
      </c>
      <c r="N447" s="262" t="s">
        <v>45</v>
      </c>
      <c r="O447" s="42"/>
      <c r="P447" s="192">
        <f>O447*H447</f>
        <v>0</v>
      </c>
      <c r="Q447" s="192">
        <v>0.13646</v>
      </c>
      <c r="R447" s="192">
        <f>Q447*H447</f>
        <v>0.97405148</v>
      </c>
      <c r="S447" s="192">
        <v>0</v>
      </c>
      <c r="T447" s="193">
        <f>S447*H447</f>
        <v>0</v>
      </c>
      <c r="AR447" s="24" t="s">
        <v>167</v>
      </c>
      <c r="AT447" s="24" t="s">
        <v>453</v>
      </c>
      <c r="AU447" s="24" t="s">
        <v>84</v>
      </c>
      <c r="AY447" s="24" t="s">
        <v>119</v>
      </c>
      <c r="BE447" s="194">
        <f>IF(N447="základní",J447,0)</f>
        <v>0</v>
      </c>
      <c r="BF447" s="194">
        <f>IF(N447="snížená",J447,0)</f>
        <v>0</v>
      </c>
      <c r="BG447" s="194">
        <f>IF(N447="zákl. přenesená",J447,0)</f>
        <v>0</v>
      </c>
      <c r="BH447" s="194">
        <f>IF(N447="sníž. přenesená",J447,0)</f>
        <v>0</v>
      </c>
      <c r="BI447" s="194">
        <f>IF(N447="nulová",J447,0)</f>
        <v>0</v>
      </c>
      <c r="BJ447" s="24" t="s">
        <v>82</v>
      </c>
      <c r="BK447" s="194">
        <f>ROUND(I447*H447,2)</f>
        <v>0</v>
      </c>
      <c r="BL447" s="24" t="s">
        <v>118</v>
      </c>
      <c r="BM447" s="24" t="s">
        <v>765</v>
      </c>
    </row>
    <row r="448" spans="2:51" s="10" customFormat="1" ht="13.5">
      <c r="B448" s="195"/>
      <c r="C448" s="196"/>
      <c r="D448" s="197" t="s">
        <v>127</v>
      </c>
      <c r="E448" s="198" t="s">
        <v>21</v>
      </c>
      <c r="F448" s="199" t="s">
        <v>766</v>
      </c>
      <c r="G448" s="196"/>
      <c r="H448" s="200">
        <v>6.93</v>
      </c>
      <c r="I448" s="201"/>
      <c r="J448" s="196"/>
      <c r="K448" s="196"/>
      <c r="L448" s="202"/>
      <c r="M448" s="203"/>
      <c r="N448" s="204"/>
      <c r="O448" s="204"/>
      <c r="P448" s="204"/>
      <c r="Q448" s="204"/>
      <c r="R448" s="204"/>
      <c r="S448" s="204"/>
      <c r="T448" s="205"/>
      <c r="AT448" s="206" t="s">
        <v>127</v>
      </c>
      <c r="AU448" s="206" t="s">
        <v>84</v>
      </c>
      <c r="AV448" s="10" t="s">
        <v>84</v>
      </c>
      <c r="AW448" s="10" t="s">
        <v>38</v>
      </c>
      <c r="AX448" s="10" t="s">
        <v>82</v>
      </c>
      <c r="AY448" s="206" t="s">
        <v>119</v>
      </c>
    </row>
    <row r="449" spans="2:51" s="10" customFormat="1" ht="13.5">
      <c r="B449" s="195"/>
      <c r="C449" s="196"/>
      <c r="D449" s="197" t="s">
        <v>127</v>
      </c>
      <c r="E449" s="196"/>
      <c r="F449" s="199" t="s">
        <v>767</v>
      </c>
      <c r="G449" s="196"/>
      <c r="H449" s="200">
        <v>7.138</v>
      </c>
      <c r="I449" s="201"/>
      <c r="J449" s="196"/>
      <c r="K449" s="196"/>
      <c r="L449" s="202"/>
      <c r="M449" s="203"/>
      <c r="N449" s="204"/>
      <c r="O449" s="204"/>
      <c r="P449" s="204"/>
      <c r="Q449" s="204"/>
      <c r="R449" s="204"/>
      <c r="S449" s="204"/>
      <c r="T449" s="205"/>
      <c r="AT449" s="206" t="s">
        <v>127</v>
      </c>
      <c r="AU449" s="206" t="s">
        <v>84</v>
      </c>
      <c r="AV449" s="10" t="s">
        <v>84</v>
      </c>
      <c r="AW449" s="10" t="s">
        <v>6</v>
      </c>
      <c r="AX449" s="10" t="s">
        <v>82</v>
      </c>
      <c r="AY449" s="206" t="s">
        <v>119</v>
      </c>
    </row>
    <row r="450" spans="2:65" s="1" customFormat="1" ht="16.5" customHeight="1">
      <c r="B450" s="41"/>
      <c r="C450" s="253" t="s">
        <v>768</v>
      </c>
      <c r="D450" s="253" t="s">
        <v>453</v>
      </c>
      <c r="E450" s="254" t="s">
        <v>769</v>
      </c>
      <c r="F450" s="255" t="s">
        <v>770</v>
      </c>
      <c r="G450" s="256" t="s">
        <v>207</v>
      </c>
      <c r="H450" s="257">
        <v>7.952</v>
      </c>
      <c r="I450" s="258"/>
      <c r="J450" s="259">
        <f>ROUND(I450*H450,2)</f>
        <v>0</v>
      </c>
      <c r="K450" s="255" t="s">
        <v>21</v>
      </c>
      <c r="L450" s="260"/>
      <c r="M450" s="261" t="s">
        <v>21</v>
      </c>
      <c r="N450" s="262" t="s">
        <v>45</v>
      </c>
      <c r="O450" s="42"/>
      <c r="P450" s="192">
        <f>O450*H450</f>
        <v>0</v>
      </c>
      <c r="Q450" s="192">
        <v>0.13646</v>
      </c>
      <c r="R450" s="192">
        <f>Q450*H450</f>
        <v>1.08512992</v>
      </c>
      <c r="S450" s="192">
        <v>0</v>
      </c>
      <c r="T450" s="193">
        <f>S450*H450</f>
        <v>0</v>
      </c>
      <c r="AR450" s="24" t="s">
        <v>167</v>
      </c>
      <c r="AT450" s="24" t="s">
        <v>453</v>
      </c>
      <c r="AU450" s="24" t="s">
        <v>84</v>
      </c>
      <c r="AY450" s="24" t="s">
        <v>119</v>
      </c>
      <c r="BE450" s="194">
        <f>IF(N450="základní",J450,0)</f>
        <v>0</v>
      </c>
      <c r="BF450" s="194">
        <f>IF(N450="snížená",J450,0)</f>
        <v>0</v>
      </c>
      <c r="BG450" s="194">
        <f>IF(N450="zákl. přenesená",J450,0)</f>
        <v>0</v>
      </c>
      <c r="BH450" s="194">
        <f>IF(N450="sníž. přenesená",J450,0)</f>
        <v>0</v>
      </c>
      <c r="BI450" s="194">
        <f>IF(N450="nulová",J450,0)</f>
        <v>0</v>
      </c>
      <c r="BJ450" s="24" t="s">
        <v>82</v>
      </c>
      <c r="BK450" s="194">
        <f>ROUND(I450*H450,2)</f>
        <v>0</v>
      </c>
      <c r="BL450" s="24" t="s">
        <v>118</v>
      </c>
      <c r="BM450" s="24" t="s">
        <v>771</v>
      </c>
    </row>
    <row r="451" spans="2:51" s="10" customFormat="1" ht="13.5">
      <c r="B451" s="195"/>
      <c r="C451" s="196"/>
      <c r="D451" s="197" t="s">
        <v>127</v>
      </c>
      <c r="E451" s="198" t="s">
        <v>21</v>
      </c>
      <c r="F451" s="199" t="s">
        <v>761</v>
      </c>
      <c r="G451" s="196"/>
      <c r="H451" s="200">
        <v>9.62</v>
      </c>
      <c r="I451" s="201"/>
      <c r="J451" s="196"/>
      <c r="K451" s="196"/>
      <c r="L451" s="202"/>
      <c r="M451" s="203"/>
      <c r="N451" s="204"/>
      <c r="O451" s="204"/>
      <c r="P451" s="204"/>
      <c r="Q451" s="204"/>
      <c r="R451" s="204"/>
      <c r="S451" s="204"/>
      <c r="T451" s="205"/>
      <c r="AT451" s="206" t="s">
        <v>127</v>
      </c>
      <c r="AU451" s="206" t="s">
        <v>84</v>
      </c>
      <c r="AV451" s="10" t="s">
        <v>84</v>
      </c>
      <c r="AW451" s="10" t="s">
        <v>38</v>
      </c>
      <c r="AX451" s="10" t="s">
        <v>74</v>
      </c>
      <c r="AY451" s="206" t="s">
        <v>119</v>
      </c>
    </row>
    <row r="452" spans="2:51" s="10" customFormat="1" ht="13.5">
      <c r="B452" s="195"/>
      <c r="C452" s="196"/>
      <c r="D452" s="197" t="s">
        <v>127</v>
      </c>
      <c r="E452" s="198" t="s">
        <v>21</v>
      </c>
      <c r="F452" s="199" t="s">
        <v>772</v>
      </c>
      <c r="G452" s="196"/>
      <c r="H452" s="200">
        <v>-1.9</v>
      </c>
      <c r="I452" s="201"/>
      <c r="J452" s="196"/>
      <c r="K452" s="196"/>
      <c r="L452" s="202"/>
      <c r="M452" s="203"/>
      <c r="N452" s="204"/>
      <c r="O452" s="204"/>
      <c r="P452" s="204"/>
      <c r="Q452" s="204"/>
      <c r="R452" s="204"/>
      <c r="S452" s="204"/>
      <c r="T452" s="205"/>
      <c r="AT452" s="206" t="s">
        <v>127</v>
      </c>
      <c r="AU452" s="206" t="s">
        <v>84</v>
      </c>
      <c r="AV452" s="10" t="s">
        <v>84</v>
      </c>
      <c r="AW452" s="10" t="s">
        <v>38</v>
      </c>
      <c r="AX452" s="10" t="s">
        <v>74</v>
      </c>
      <c r="AY452" s="206" t="s">
        <v>119</v>
      </c>
    </row>
    <row r="453" spans="2:51" s="13" customFormat="1" ht="13.5">
      <c r="B453" s="231"/>
      <c r="C453" s="232"/>
      <c r="D453" s="197" t="s">
        <v>127</v>
      </c>
      <c r="E453" s="233" t="s">
        <v>21</v>
      </c>
      <c r="F453" s="234" t="s">
        <v>219</v>
      </c>
      <c r="G453" s="232"/>
      <c r="H453" s="235">
        <v>7.72</v>
      </c>
      <c r="I453" s="236"/>
      <c r="J453" s="232"/>
      <c r="K453" s="232"/>
      <c r="L453" s="237"/>
      <c r="M453" s="238"/>
      <c r="N453" s="239"/>
      <c r="O453" s="239"/>
      <c r="P453" s="239"/>
      <c r="Q453" s="239"/>
      <c r="R453" s="239"/>
      <c r="S453" s="239"/>
      <c r="T453" s="240"/>
      <c r="AT453" s="241" t="s">
        <v>127</v>
      </c>
      <c r="AU453" s="241" t="s">
        <v>84</v>
      </c>
      <c r="AV453" s="13" t="s">
        <v>118</v>
      </c>
      <c r="AW453" s="13" t="s">
        <v>38</v>
      </c>
      <c r="AX453" s="13" t="s">
        <v>82</v>
      </c>
      <c r="AY453" s="241" t="s">
        <v>119</v>
      </c>
    </row>
    <row r="454" spans="2:51" s="10" customFormat="1" ht="13.5">
      <c r="B454" s="195"/>
      <c r="C454" s="196"/>
      <c r="D454" s="197" t="s">
        <v>127</v>
      </c>
      <c r="E454" s="196"/>
      <c r="F454" s="199" t="s">
        <v>773</v>
      </c>
      <c r="G454" s="196"/>
      <c r="H454" s="200">
        <v>7.952</v>
      </c>
      <c r="I454" s="201"/>
      <c r="J454" s="196"/>
      <c r="K454" s="196"/>
      <c r="L454" s="202"/>
      <c r="M454" s="203"/>
      <c r="N454" s="204"/>
      <c r="O454" s="204"/>
      <c r="P454" s="204"/>
      <c r="Q454" s="204"/>
      <c r="R454" s="204"/>
      <c r="S454" s="204"/>
      <c r="T454" s="205"/>
      <c r="AT454" s="206" t="s">
        <v>127</v>
      </c>
      <c r="AU454" s="206" t="s">
        <v>84</v>
      </c>
      <c r="AV454" s="10" t="s">
        <v>84</v>
      </c>
      <c r="AW454" s="10" t="s">
        <v>6</v>
      </c>
      <c r="AX454" s="10" t="s">
        <v>82</v>
      </c>
      <c r="AY454" s="206" t="s">
        <v>119</v>
      </c>
    </row>
    <row r="455" spans="2:63" s="9" customFormat="1" ht="29.85" customHeight="1">
      <c r="B455" s="169"/>
      <c r="C455" s="170"/>
      <c r="D455" s="171" t="s">
        <v>73</v>
      </c>
      <c r="E455" s="227" t="s">
        <v>167</v>
      </c>
      <c r="F455" s="227" t="s">
        <v>774</v>
      </c>
      <c r="G455" s="170"/>
      <c r="H455" s="170"/>
      <c r="I455" s="173"/>
      <c r="J455" s="228">
        <f>BK455</f>
        <v>0</v>
      </c>
      <c r="K455" s="170"/>
      <c r="L455" s="175"/>
      <c r="M455" s="176"/>
      <c r="N455" s="177"/>
      <c r="O455" s="177"/>
      <c r="P455" s="178">
        <f>SUM(P456:P483)</f>
        <v>0</v>
      </c>
      <c r="Q455" s="177"/>
      <c r="R455" s="178">
        <f>SUM(R456:R483)</f>
        <v>10.906830999999999</v>
      </c>
      <c r="S455" s="177"/>
      <c r="T455" s="179">
        <f>SUM(T456:T483)</f>
        <v>0</v>
      </c>
      <c r="AR455" s="180" t="s">
        <v>82</v>
      </c>
      <c r="AT455" s="181" t="s">
        <v>73</v>
      </c>
      <c r="AU455" s="181" t="s">
        <v>82</v>
      </c>
      <c r="AY455" s="180" t="s">
        <v>119</v>
      </c>
      <c r="BK455" s="182">
        <f>SUM(BK456:BK483)</f>
        <v>0</v>
      </c>
    </row>
    <row r="456" spans="2:65" s="1" customFormat="1" ht="25.5" customHeight="1">
      <c r="B456" s="41"/>
      <c r="C456" s="183" t="s">
        <v>775</v>
      </c>
      <c r="D456" s="183" t="s">
        <v>120</v>
      </c>
      <c r="E456" s="184" t="s">
        <v>776</v>
      </c>
      <c r="F456" s="185" t="s">
        <v>777</v>
      </c>
      <c r="G456" s="186" t="s">
        <v>259</v>
      </c>
      <c r="H456" s="187">
        <v>23.1</v>
      </c>
      <c r="I456" s="188"/>
      <c r="J456" s="189">
        <f>ROUND(I456*H456,2)</f>
        <v>0</v>
      </c>
      <c r="K456" s="185" t="s">
        <v>124</v>
      </c>
      <c r="L456" s="61"/>
      <c r="M456" s="190" t="s">
        <v>21</v>
      </c>
      <c r="N456" s="191" t="s">
        <v>45</v>
      </c>
      <c r="O456" s="42"/>
      <c r="P456" s="192">
        <f>O456*H456</f>
        <v>0</v>
      </c>
      <c r="Q456" s="192">
        <v>1E-05</v>
      </c>
      <c r="R456" s="192">
        <f>Q456*H456</f>
        <v>0.00023100000000000003</v>
      </c>
      <c r="S456" s="192">
        <v>0</v>
      </c>
      <c r="T456" s="193">
        <f>S456*H456</f>
        <v>0</v>
      </c>
      <c r="AR456" s="24" t="s">
        <v>118</v>
      </c>
      <c r="AT456" s="24" t="s">
        <v>120</v>
      </c>
      <c r="AU456" s="24" t="s">
        <v>84</v>
      </c>
      <c r="AY456" s="24" t="s">
        <v>119</v>
      </c>
      <c r="BE456" s="194">
        <f>IF(N456="základní",J456,0)</f>
        <v>0</v>
      </c>
      <c r="BF456" s="194">
        <f>IF(N456="snížená",J456,0)</f>
        <v>0</v>
      </c>
      <c r="BG456" s="194">
        <f>IF(N456="zákl. přenesená",J456,0)</f>
        <v>0</v>
      </c>
      <c r="BH456" s="194">
        <f>IF(N456="sníž. přenesená",J456,0)</f>
        <v>0</v>
      </c>
      <c r="BI456" s="194">
        <f>IF(N456="nulová",J456,0)</f>
        <v>0</v>
      </c>
      <c r="BJ456" s="24" t="s">
        <v>82</v>
      </c>
      <c r="BK456" s="194">
        <f>ROUND(I456*H456,2)</f>
        <v>0</v>
      </c>
      <c r="BL456" s="24" t="s">
        <v>118</v>
      </c>
      <c r="BM456" s="24" t="s">
        <v>778</v>
      </c>
    </row>
    <row r="457" spans="2:51" s="10" customFormat="1" ht="13.5">
      <c r="B457" s="195"/>
      <c r="C457" s="196"/>
      <c r="D457" s="197" t="s">
        <v>127</v>
      </c>
      <c r="E457" s="198" t="s">
        <v>21</v>
      </c>
      <c r="F457" s="199" t="s">
        <v>779</v>
      </c>
      <c r="G457" s="196"/>
      <c r="H457" s="200">
        <v>23.1</v>
      </c>
      <c r="I457" s="201"/>
      <c r="J457" s="196"/>
      <c r="K457" s="196"/>
      <c r="L457" s="202"/>
      <c r="M457" s="203"/>
      <c r="N457" s="204"/>
      <c r="O457" s="204"/>
      <c r="P457" s="204"/>
      <c r="Q457" s="204"/>
      <c r="R457" s="204"/>
      <c r="S457" s="204"/>
      <c r="T457" s="205"/>
      <c r="AT457" s="206" t="s">
        <v>127</v>
      </c>
      <c r="AU457" s="206" t="s">
        <v>84</v>
      </c>
      <c r="AV457" s="10" t="s">
        <v>84</v>
      </c>
      <c r="AW457" s="10" t="s">
        <v>38</v>
      </c>
      <c r="AX457" s="10" t="s">
        <v>82</v>
      </c>
      <c r="AY457" s="206" t="s">
        <v>119</v>
      </c>
    </row>
    <row r="458" spans="2:65" s="1" customFormat="1" ht="16.5" customHeight="1">
      <c r="B458" s="41"/>
      <c r="C458" s="253" t="s">
        <v>780</v>
      </c>
      <c r="D458" s="253" t="s">
        <v>453</v>
      </c>
      <c r="E458" s="254" t="s">
        <v>781</v>
      </c>
      <c r="F458" s="255" t="s">
        <v>782</v>
      </c>
      <c r="G458" s="256" t="s">
        <v>222</v>
      </c>
      <c r="H458" s="257">
        <v>2</v>
      </c>
      <c r="I458" s="258"/>
      <c r="J458" s="259">
        <f>ROUND(I458*H458,2)</f>
        <v>0</v>
      </c>
      <c r="K458" s="255" t="s">
        <v>575</v>
      </c>
      <c r="L458" s="260"/>
      <c r="M458" s="261" t="s">
        <v>21</v>
      </c>
      <c r="N458" s="262" t="s">
        <v>45</v>
      </c>
      <c r="O458" s="42"/>
      <c r="P458" s="192">
        <f>O458*H458</f>
        <v>0</v>
      </c>
      <c r="Q458" s="192">
        <v>0.0069</v>
      </c>
      <c r="R458" s="192">
        <f>Q458*H458</f>
        <v>0.0138</v>
      </c>
      <c r="S458" s="192">
        <v>0</v>
      </c>
      <c r="T458" s="193">
        <f>S458*H458</f>
        <v>0</v>
      </c>
      <c r="AR458" s="24" t="s">
        <v>167</v>
      </c>
      <c r="AT458" s="24" t="s">
        <v>453</v>
      </c>
      <c r="AU458" s="24" t="s">
        <v>84</v>
      </c>
      <c r="AY458" s="24" t="s">
        <v>119</v>
      </c>
      <c r="BE458" s="194">
        <f>IF(N458="základní",J458,0)</f>
        <v>0</v>
      </c>
      <c r="BF458" s="194">
        <f>IF(N458="snížená",J458,0)</f>
        <v>0</v>
      </c>
      <c r="BG458" s="194">
        <f>IF(N458="zákl. přenesená",J458,0)</f>
        <v>0</v>
      </c>
      <c r="BH458" s="194">
        <f>IF(N458="sníž. přenesená",J458,0)</f>
        <v>0</v>
      </c>
      <c r="BI458" s="194">
        <f>IF(N458="nulová",J458,0)</f>
        <v>0</v>
      </c>
      <c r="BJ458" s="24" t="s">
        <v>82</v>
      </c>
      <c r="BK458" s="194">
        <f>ROUND(I458*H458,2)</f>
        <v>0</v>
      </c>
      <c r="BL458" s="24" t="s">
        <v>118</v>
      </c>
      <c r="BM458" s="24" t="s">
        <v>783</v>
      </c>
    </row>
    <row r="459" spans="2:51" s="10" customFormat="1" ht="13.5">
      <c r="B459" s="195"/>
      <c r="C459" s="196"/>
      <c r="D459" s="197" t="s">
        <v>127</v>
      </c>
      <c r="E459" s="198" t="s">
        <v>21</v>
      </c>
      <c r="F459" s="199" t="s">
        <v>784</v>
      </c>
      <c r="G459" s="196"/>
      <c r="H459" s="200">
        <v>2</v>
      </c>
      <c r="I459" s="201"/>
      <c r="J459" s="196"/>
      <c r="K459" s="196"/>
      <c r="L459" s="202"/>
      <c r="M459" s="203"/>
      <c r="N459" s="204"/>
      <c r="O459" s="204"/>
      <c r="P459" s="204"/>
      <c r="Q459" s="204"/>
      <c r="R459" s="204"/>
      <c r="S459" s="204"/>
      <c r="T459" s="205"/>
      <c r="AT459" s="206" t="s">
        <v>127</v>
      </c>
      <c r="AU459" s="206" t="s">
        <v>84</v>
      </c>
      <c r="AV459" s="10" t="s">
        <v>84</v>
      </c>
      <c r="AW459" s="10" t="s">
        <v>38</v>
      </c>
      <c r="AX459" s="10" t="s">
        <v>82</v>
      </c>
      <c r="AY459" s="206" t="s">
        <v>119</v>
      </c>
    </row>
    <row r="460" spans="2:51" s="11" customFormat="1" ht="13.5">
      <c r="B460" s="207"/>
      <c r="C460" s="208"/>
      <c r="D460" s="197" t="s">
        <v>127</v>
      </c>
      <c r="E460" s="209" t="s">
        <v>21</v>
      </c>
      <c r="F460" s="210" t="s">
        <v>785</v>
      </c>
      <c r="G460" s="208"/>
      <c r="H460" s="209" t="s">
        <v>21</v>
      </c>
      <c r="I460" s="211"/>
      <c r="J460" s="208"/>
      <c r="K460" s="208"/>
      <c r="L460" s="212"/>
      <c r="M460" s="213"/>
      <c r="N460" s="214"/>
      <c r="O460" s="214"/>
      <c r="P460" s="214"/>
      <c r="Q460" s="214"/>
      <c r="R460" s="214"/>
      <c r="S460" s="214"/>
      <c r="T460" s="215"/>
      <c r="AT460" s="216" t="s">
        <v>127</v>
      </c>
      <c r="AU460" s="216" t="s">
        <v>84</v>
      </c>
      <c r="AV460" s="11" t="s">
        <v>82</v>
      </c>
      <c r="AW460" s="11" t="s">
        <v>38</v>
      </c>
      <c r="AX460" s="11" t="s">
        <v>74</v>
      </c>
      <c r="AY460" s="216" t="s">
        <v>119</v>
      </c>
    </row>
    <row r="461" spans="2:65" s="1" customFormat="1" ht="16.5" customHeight="1">
      <c r="B461" s="41"/>
      <c r="C461" s="253" t="s">
        <v>786</v>
      </c>
      <c r="D461" s="253" t="s">
        <v>453</v>
      </c>
      <c r="E461" s="254" t="s">
        <v>787</v>
      </c>
      <c r="F461" s="255" t="s">
        <v>788</v>
      </c>
      <c r="G461" s="256" t="s">
        <v>222</v>
      </c>
      <c r="H461" s="257">
        <v>1</v>
      </c>
      <c r="I461" s="258"/>
      <c r="J461" s="259">
        <f>ROUND(I461*H461,2)</f>
        <v>0</v>
      </c>
      <c r="K461" s="255" t="s">
        <v>575</v>
      </c>
      <c r="L461" s="260"/>
      <c r="M461" s="261" t="s">
        <v>21</v>
      </c>
      <c r="N461" s="262" t="s">
        <v>45</v>
      </c>
      <c r="O461" s="42"/>
      <c r="P461" s="192">
        <f>O461*H461</f>
        <v>0</v>
      </c>
      <c r="Q461" s="192">
        <v>0.0092</v>
      </c>
      <c r="R461" s="192">
        <f>Q461*H461</f>
        <v>0.0092</v>
      </c>
      <c r="S461" s="192">
        <v>0</v>
      </c>
      <c r="T461" s="193">
        <f>S461*H461</f>
        <v>0</v>
      </c>
      <c r="AR461" s="24" t="s">
        <v>167</v>
      </c>
      <c r="AT461" s="24" t="s">
        <v>453</v>
      </c>
      <c r="AU461" s="24" t="s">
        <v>84</v>
      </c>
      <c r="AY461" s="24" t="s">
        <v>119</v>
      </c>
      <c r="BE461" s="194">
        <f>IF(N461="základní",J461,0)</f>
        <v>0</v>
      </c>
      <c r="BF461" s="194">
        <f>IF(N461="snížená",J461,0)</f>
        <v>0</v>
      </c>
      <c r="BG461" s="194">
        <f>IF(N461="zákl. přenesená",J461,0)</f>
        <v>0</v>
      </c>
      <c r="BH461" s="194">
        <f>IF(N461="sníž. přenesená",J461,0)</f>
        <v>0</v>
      </c>
      <c r="BI461" s="194">
        <f>IF(N461="nulová",J461,0)</f>
        <v>0</v>
      </c>
      <c r="BJ461" s="24" t="s">
        <v>82</v>
      </c>
      <c r="BK461" s="194">
        <f>ROUND(I461*H461,2)</f>
        <v>0</v>
      </c>
      <c r="BL461" s="24" t="s">
        <v>118</v>
      </c>
      <c r="BM461" s="24" t="s">
        <v>789</v>
      </c>
    </row>
    <row r="462" spans="2:51" s="10" customFormat="1" ht="13.5">
      <c r="B462" s="195"/>
      <c r="C462" s="196"/>
      <c r="D462" s="197" t="s">
        <v>127</v>
      </c>
      <c r="E462" s="198" t="s">
        <v>21</v>
      </c>
      <c r="F462" s="199" t="s">
        <v>790</v>
      </c>
      <c r="G462" s="196"/>
      <c r="H462" s="200">
        <v>1</v>
      </c>
      <c r="I462" s="201"/>
      <c r="J462" s="196"/>
      <c r="K462" s="196"/>
      <c r="L462" s="202"/>
      <c r="M462" s="203"/>
      <c r="N462" s="204"/>
      <c r="O462" s="204"/>
      <c r="P462" s="204"/>
      <c r="Q462" s="204"/>
      <c r="R462" s="204"/>
      <c r="S462" s="204"/>
      <c r="T462" s="205"/>
      <c r="AT462" s="206" t="s">
        <v>127</v>
      </c>
      <c r="AU462" s="206" t="s">
        <v>84</v>
      </c>
      <c r="AV462" s="10" t="s">
        <v>84</v>
      </c>
      <c r="AW462" s="10" t="s">
        <v>38</v>
      </c>
      <c r="AX462" s="10" t="s">
        <v>82</v>
      </c>
      <c r="AY462" s="206" t="s">
        <v>119</v>
      </c>
    </row>
    <row r="463" spans="2:51" s="11" customFormat="1" ht="13.5">
      <c r="B463" s="207"/>
      <c r="C463" s="208"/>
      <c r="D463" s="197" t="s">
        <v>127</v>
      </c>
      <c r="E463" s="209" t="s">
        <v>21</v>
      </c>
      <c r="F463" s="210" t="s">
        <v>785</v>
      </c>
      <c r="G463" s="208"/>
      <c r="H463" s="209" t="s">
        <v>21</v>
      </c>
      <c r="I463" s="211"/>
      <c r="J463" s="208"/>
      <c r="K463" s="208"/>
      <c r="L463" s="212"/>
      <c r="M463" s="213"/>
      <c r="N463" s="214"/>
      <c r="O463" s="214"/>
      <c r="P463" s="214"/>
      <c r="Q463" s="214"/>
      <c r="R463" s="214"/>
      <c r="S463" s="214"/>
      <c r="T463" s="215"/>
      <c r="AT463" s="216" t="s">
        <v>127</v>
      </c>
      <c r="AU463" s="216" t="s">
        <v>84</v>
      </c>
      <c r="AV463" s="11" t="s">
        <v>82</v>
      </c>
      <c r="AW463" s="11" t="s">
        <v>38</v>
      </c>
      <c r="AX463" s="11" t="s">
        <v>74</v>
      </c>
      <c r="AY463" s="216" t="s">
        <v>119</v>
      </c>
    </row>
    <row r="464" spans="2:65" s="1" customFormat="1" ht="16.5" customHeight="1">
      <c r="B464" s="41"/>
      <c r="C464" s="253" t="s">
        <v>85</v>
      </c>
      <c r="D464" s="253" t="s">
        <v>453</v>
      </c>
      <c r="E464" s="254" t="s">
        <v>791</v>
      </c>
      <c r="F464" s="255" t="s">
        <v>792</v>
      </c>
      <c r="G464" s="256" t="s">
        <v>222</v>
      </c>
      <c r="H464" s="257">
        <v>1</v>
      </c>
      <c r="I464" s="258"/>
      <c r="J464" s="259">
        <f>ROUND(I464*H464,2)</f>
        <v>0</v>
      </c>
      <c r="K464" s="255" t="s">
        <v>575</v>
      </c>
      <c r="L464" s="260"/>
      <c r="M464" s="261" t="s">
        <v>21</v>
      </c>
      <c r="N464" s="262" t="s">
        <v>45</v>
      </c>
      <c r="O464" s="42"/>
      <c r="P464" s="192">
        <f>O464*H464</f>
        <v>0</v>
      </c>
      <c r="Q464" s="192">
        <v>0.0169</v>
      </c>
      <c r="R464" s="192">
        <f>Q464*H464</f>
        <v>0.0169</v>
      </c>
      <c r="S464" s="192">
        <v>0</v>
      </c>
      <c r="T464" s="193">
        <f>S464*H464</f>
        <v>0</v>
      </c>
      <c r="AR464" s="24" t="s">
        <v>167</v>
      </c>
      <c r="AT464" s="24" t="s">
        <v>453</v>
      </c>
      <c r="AU464" s="24" t="s">
        <v>84</v>
      </c>
      <c r="AY464" s="24" t="s">
        <v>119</v>
      </c>
      <c r="BE464" s="194">
        <f>IF(N464="základní",J464,0)</f>
        <v>0</v>
      </c>
      <c r="BF464" s="194">
        <f>IF(N464="snížená",J464,0)</f>
        <v>0</v>
      </c>
      <c r="BG464" s="194">
        <f>IF(N464="zákl. přenesená",J464,0)</f>
        <v>0</v>
      </c>
      <c r="BH464" s="194">
        <f>IF(N464="sníž. přenesená",J464,0)</f>
        <v>0</v>
      </c>
      <c r="BI464" s="194">
        <f>IF(N464="nulová",J464,0)</f>
        <v>0</v>
      </c>
      <c r="BJ464" s="24" t="s">
        <v>82</v>
      </c>
      <c r="BK464" s="194">
        <f>ROUND(I464*H464,2)</f>
        <v>0</v>
      </c>
      <c r="BL464" s="24" t="s">
        <v>118</v>
      </c>
      <c r="BM464" s="24" t="s">
        <v>793</v>
      </c>
    </row>
    <row r="465" spans="2:51" s="10" customFormat="1" ht="13.5">
      <c r="B465" s="195"/>
      <c r="C465" s="196"/>
      <c r="D465" s="197" t="s">
        <v>127</v>
      </c>
      <c r="E465" s="198" t="s">
        <v>21</v>
      </c>
      <c r="F465" s="199" t="s">
        <v>790</v>
      </c>
      <c r="G465" s="196"/>
      <c r="H465" s="200">
        <v>1</v>
      </c>
      <c r="I465" s="201"/>
      <c r="J465" s="196"/>
      <c r="K465" s="196"/>
      <c r="L465" s="202"/>
      <c r="M465" s="203"/>
      <c r="N465" s="204"/>
      <c r="O465" s="204"/>
      <c r="P465" s="204"/>
      <c r="Q465" s="204"/>
      <c r="R465" s="204"/>
      <c r="S465" s="204"/>
      <c r="T465" s="205"/>
      <c r="AT465" s="206" t="s">
        <v>127</v>
      </c>
      <c r="AU465" s="206" t="s">
        <v>84</v>
      </c>
      <c r="AV465" s="10" t="s">
        <v>84</v>
      </c>
      <c r="AW465" s="10" t="s">
        <v>38</v>
      </c>
      <c r="AX465" s="10" t="s">
        <v>82</v>
      </c>
      <c r="AY465" s="206" t="s">
        <v>119</v>
      </c>
    </row>
    <row r="466" spans="2:51" s="11" customFormat="1" ht="13.5">
      <c r="B466" s="207"/>
      <c r="C466" s="208"/>
      <c r="D466" s="197" t="s">
        <v>127</v>
      </c>
      <c r="E466" s="209" t="s">
        <v>21</v>
      </c>
      <c r="F466" s="210" t="s">
        <v>785</v>
      </c>
      <c r="G466" s="208"/>
      <c r="H466" s="209" t="s">
        <v>21</v>
      </c>
      <c r="I466" s="211"/>
      <c r="J466" s="208"/>
      <c r="K466" s="208"/>
      <c r="L466" s="212"/>
      <c r="M466" s="213"/>
      <c r="N466" s="214"/>
      <c r="O466" s="214"/>
      <c r="P466" s="214"/>
      <c r="Q466" s="214"/>
      <c r="R466" s="214"/>
      <c r="S466" s="214"/>
      <c r="T466" s="215"/>
      <c r="AT466" s="216" t="s">
        <v>127</v>
      </c>
      <c r="AU466" s="216" t="s">
        <v>84</v>
      </c>
      <c r="AV466" s="11" t="s">
        <v>82</v>
      </c>
      <c r="AW466" s="11" t="s">
        <v>38</v>
      </c>
      <c r="AX466" s="11" t="s">
        <v>74</v>
      </c>
      <c r="AY466" s="216" t="s">
        <v>119</v>
      </c>
    </row>
    <row r="467" spans="2:65" s="1" customFormat="1" ht="16.5" customHeight="1">
      <c r="B467" s="41"/>
      <c r="C467" s="253" t="s">
        <v>794</v>
      </c>
      <c r="D467" s="253" t="s">
        <v>453</v>
      </c>
      <c r="E467" s="254" t="s">
        <v>795</v>
      </c>
      <c r="F467" s="255" t="s">
        <v>796</v>
      </c>
      <c r="G467" s="256" t="s">
        <v>222</v>
      </c>
      <c r="H467" s="257">
        <v>2</v>
      </c>
      <c r="I467" s="258"/>
      <c r="J467" s="259">
        <f>ROUND(I467*H467,2)</f>
        <v>0</v>
      </c>
      <c r="K467" s="255" t="s">
        <v>575</v>
      </c>
      <c r="L467" s="260"/>
      <c r="M467" s="261" t="s">
        <v>21</v>
      </c>
      <c r="N467" s="262" t="s">
        <v>45</v>
      </c>
      <c r="O467" s="42"/>
      <c r="P467" s="192">
        <f>O467*H467</f>
        <v>0</v>
      </c>
      <c r="Q467" s="192">
        <v>0.0203</v>
      </c>
      <c r="R467" s="192">
        <f>Q467*H467</f>
        <v>0.0406</v>
      </c>
      <c r="S467" s="192">
        <v>0</v>
      </c>
      <c r="T467" s="193">
        <f>S467*H467</f>
        <v>0</v>
      </c>
      <c r="AR467" s="24" t="s">
        <v>167</v>
      </c>
      <c r="AT467" s="24" t="s">
        <v>453</v>
      </c>
      <c r="AU467" s="24" t="s">
        <v>84</v>
      </c>
      <c r="AY467" s="24" t="s">
        <v>119</v>
      </c>
      <c r="BE467" s="194">
        <f>IF(N467="základní",J467,0)</f>
        <v>0</v>
      </c>
      <c r="BF467" s="194">
        <f>IF(N467="snížená",J467,0)</f>
        <v>0</v>
      </c>
      <c r="BG467" s="194">
        <f>IF(N467="zákl. přenesená",J467,0)</f>
        <v>0</v>
      </c>
      <c r="BH467" s="194">
        <f>IF(N467="sníž. přenesená",J467,0)</f>
        <v>0</v>
      </c>
      <c r="BI467" s="194">
        <f>IF(N467="nulová",J467,0)</f>
        <v>0</v>
      </c>
      <c r="BJ467" s="24" t="s">
        <v>82</v>
      </c>
      <c r="BK467" s="194">
        <f>ROUND(I467*H467,2)</f>
        <v>0</v>
      </c>
      <c r="BL467" s="24" t="s">
        <v>118</v>
      </c>
      <c r="BM467" s="24" t="s">
        <v>797</v>
      </c>
    </row>
    <row r="468" spans="2:51" s="10" customFormat="1" ht="13.5">
      <c r="B468" s="195"/>
      <c r="C468" s="196"/>
      <c r="D468" s="197" t="s">
        <v>127</v>
      </c>
      <c r="E468" s="198" t="s">
        <v>21</v>
      </c>
      <c r="F468" s="199" t="s">
        <v>784</v>
      </c>
      <c r="G468" s="196"/>
      <c r="H468" s="200">
        <v>2</v>
      </c>
      <c r="I468" s="201"/>
      <c r="J468" s="196"/>
      <c r="K468" s="196"/>
      <c r="L468" s="202"/>
      <c r="M468" s="203"/>
      <c r="N468" s="204"/>
      <c r="O468" s="204"/>
      <c r="P468" s="204"/>
      <c r="Q468" s="204"/>
      <c r="R468" s="204"/>
      <c r="S468" s="204"/>
      <c r="T468" s="205"/>
      <c r="AT468" s="206" t="s">
        <v>127</v>
      </c>
      <c r="AU468" s="206" t="s">
        <v>84</v>
      </c>
      <c r="AV468" s="10" t="s">
        <v>84</v>
      </c>
      <c r="AW468" s="10" t="s">
        <v>38</v>
      </c>
      <c r="AX468" s="10" t="s">
        <v>82</v>
      </c>
      <c r="AY468" s="206" t="s">
        <v>119</v>
      </c>
    </row>
    <row r="469" spans="2:51" s="11" customFormat="1" ht="13.5">
      <c r="B469" s="207"/>
      <c r="C469" s="208"/>
      <c r="D469" s="197" t="s">
        <v>127</v>
      </c>
      <c r="E469" s="209" t="s">
        <v>21</v>
      </c>
      <c r="F469" s="210" t="s">
        <v>785</v>
      </c>
      <c r="G469" s="208"/>
      <c r="H469" s="209" t="s">
        <v>21</v>
      </c>
      <c r="I469" s="211"/>
      <c r="J469" s="208"/>
      <c r="K469" s="208"/>
      <c r="L469" s="212"/>
      <c r="M469" s="213"/>
      <c r="N469" s="214"/>
      <c r="O469" s="214"/>
      <c r="P469" s="214"/>
      <c r="Q469" s="214"/>
      <c r="R469" s="214"/>
      <c r="S469" s="214"/>
      <c r="T469" s="215"/>
      <c r="AT469" s="216" t="s">
        <v>127</v>
      </c>
      <c r="AU469" s="216" t="s">
        <v>84</v>
      </c>
      <c r="AV469" s="11" t="s">
        <v>82</v>
      </c>
      <c r="AW469" s="11" t="s">
        <v>38</v>
      </c>
      <c r="AX469" s="11" t="s">
        <v>74</v>
      </c>
      <c r="AY469" s="216" t="s">
        <v>119</v>
      </c>
    </row>
    <row r="470" spans="2:65" s="1" customFormat="1" ht="16.5" customHeight="1">
      <c r="B470" s="41"/>
      <c r="C470" s="183" t="s">
        <v>798</v>
      </c>
      <c r="D470" s="183" t="s">
        <v>120</v>
      </c>
      <c r="E470" s="184" t="s">
        <v>799</v>
      </c>
      <c r="F470" s="185" t="s">
        <v>800</v>
      </c>
      <c r="G470" s="186" t="s">
        <v>222</v>
      </c>
      <c r="H470" s="187">
        <v>6</v>
      </c>
      <c r="I470" s="188"/>
      <c r="J470" s="189">
        <f>ROUND(I470*H470,2)</f>
        <v>0</v>
      </c>
      <c r="K470" s="185" t="s">
        <v>124</v>
      </c>
      <c r="L470" s="61"/>
      <c r="M470" s="190" t="s">
        <v>21</v>
      </c>
      <c r="N470" s="191" t="s">
        <v>45</v>
      </c>
      <c r="O470" s="42"/>
      <c r="P470" s="192">
        <f>O470*H470</f>
        <v>0</v>
      </c>
      <c r="Q470" s="192">
        <v>1.29291</v>
      </c>
      <c r="R470" s="192">
        <f>Q470*H470</f>
        <v>7.75746</v>
      </c>
      <c r="S470" s="192">
        <v>0</v>
      </c>
      <c r="T470" s="193">
        <f>S470*H470</f>
        <v>0</v>
      </c>
      <c r="AR470" s="24" t="s">
        <v>118</v>
      </c>
      <c r="AT470" s="24" t="s">
        <v>120</v>
      </c>
      <c r="AU470" s="24" t="s">
        <v>84</v>
      </c>
      <c r="AY470" s="24" t="s">
        <v>119</v>
      </c>
      <c r="BE470" s="194">
        <f>IF(N470="základní",J470,0)</f>
        <v>0</v>
      </c>
      <c r="BF470" s="194">
        <f>IF(N470="snížená",J470,0)</f>
        <v>0</v>
      </c>
      <c r="BG470" s="194">
        <f>IF(N470="zákl. přenesená",J470,0)</f>
        <v>0</v>
      </c>
      <c r="BH470" s="194">
        <f>IF(N470="sníž. přenesená",J470,0)</f>
        <v>0</v>
      </c>
      <c r="BI470" s="194">
        <f>IF(N470="nulová",J470,0)</f>
        <v>0</v>
      </c>
      <c r="BJ470" s="24" t="s">
        <v>82</v>
      </c>
      <c r="BK470" s="194">
        <f>ROUND(I470*H470,2)</f>
        <v>0</v>
      </c>
      <c r="BL470" s="24" t="s">
        <v>118</v>
      </c>
      <c r="BM470" s="24" t="s">
        <v>801</v>
      </c>
    </row>
    <row r="471" spans="2:51" s="10" customFormat="1" ht="13.5">
      <c r="B471" s="195"/>
      <c r="C471" s="196"/>
      <c r="D471" s="197" t="s">
        <v>127</v>
      </c>
      <c r="E471" s="198" t="s">
        <v>21</v>
      </c>
      <c r="F471" s="199" t="s">
        <v>802</v>
      </c>
      <c r="G471" s="196"/>
      <c r="H471" s="200">
        <v>6</v>
      </c>
      <c r="I471" s="201"/>
      <c r="J471" s="196"/>
      <c r="K471" s="196"/>
      <c r="L471" s="202"/>
      <c r="M471" s="203"/>
      <c r="N471" s="204"/>
      <c r="O471" s="204"/>
      <c r="P471" s="204"/>
      <c r="Q471" s="204"/>
      <c r="R471" s="204"/>
      <c r="S471" s="204"/>
      <c r="T471" s="205"/>
      <c r="AT471" s="206" t="s">
        <v>127</v>
      </c>
      <c r="AU471" s="206" t="s">
        <v>84</v>
      </c>
      <c r="AV471" s="10" t="s">
        <v>84</v>
      </c>
      <c r="AW471" s="10" t="s">
        <v>38</v>
      </c>
      <c r="AX471" s="10" t="s">
        <v>82</v>
      </c>
      <c r="AY471" s="206" t="s">
        <v>119</v>
      </c>
    </row>
    <row r="472" spans="2:65" s="1" customFormat="1" ht="16.5" customHeight="1">
      <c r="B472" s="41"/>
      <c r="C472" s="183" t="s">
        <v>803</v>
      </c>
      <c r="D472" s="183" t="s">
        <v>120</v>
      </c>
      <c r="E472" s="184" t="s">
        <v>804</v>
      </c>
      <c r="F472" s="185" t="s">
        <v>805</v>
      </c>
      <c r="G472" s="186" t="s">
        <v>222</v>
      </c>
      <c r="H472" s="187">
        <v>3</v>
      </c>
      <c r="I472" s="188"/>
      <c r="J472" s="189">
        <f>ROUND(I472*H472,2)</f>
        <v>0</v>
      </c>
      <c r="K472" s="185" t="s">
        <v>124</v>
      </c>
      <c r="L472" s="61"/>
      <c r="M472" s="190" t="s">
        <v>21</v>
      </c>
      <c r="N472" s="191" t="s">
        <v>45</v>
      </c>
      <c r="O472" s="42"/>
      <c r="P472" s="192">
        <f>O472*H472</f>
        <v>0</v>
      </c>
      <c r="Q472" s="192">
        <v>0.14494</v>
      </c>
      <c r="R472" s="192">
        <f>Q472*H472</f>
        <v>0.43482000000000004</v>
      </c>
      <c r="S472" s="192">
        <v>0</v>
      </c>
      <c r="T472" s="193">
        <f>S472*H472</f>
        <v>0</v>
      </c>
      <c r="AR472" s="24" t="s">
        <v>118</v>
      </c>
      <c r="AT472" s="24" t="s">
        <v>120</v>
      </c>
      <c r="AU472" s="24" t="s">
        <v>84</v>
      </c>
      <c r="AY472" s="24" t="s">
        <v>119</v>
      </c>
      <c r="BE472" s="194">
        <f>IF(N472="základní",J472,0)</f>
        <v>0</v>
      </c>
      <c r="BF472" s="194">
        <f>IF(N472="snížená",J472,0)</f>
        <v>0</v>
      </c>
      <c r="BG472" s="194">
        <f>IF(N472="zákl. přenesená",J472,0)</f>
        <v>0</v>
      </c>
      <c r="BH472" s="194">
        <f>IF(N472="sníž. přenesená",J472,0)</f>
        <v>0</v>
      </c>
      <c r="BI472" s="194">
        <f>IF(N472="nulová",J472,0)</f>
        <v>0</v>
      </c>
      <c r="BJ472" s="24" t="s">
        <v>82</v>
      </c>
      <c r="BK472" s="194">
        <f>ROUND(I472*H472,2)</f>
        <v>0</v>
      </c>
      <c r="BL472" s="24" t="s">
        <v>118</v>
      </c>
      <c r="BM472" s="24" t="s">
        <v>806</v>
      </c>
    </row>
    <row r="473" spans="2:51" s="10" customFormat="1" ht="13.5">
      <c r="B473" s="195"/>
      <c r="C473" s="196"/>
      <c r="D473" s="197" t="s">
        <v>127</v>
      </c>
      <c r="E473" s="198" t="s">
        <v>21</v>
      </c>
      <c r="F473" s="199" t="s">
        <v>807</v>
      </c>
      <c r="G473" s="196"/>
      <c r="H473" s="200">
        <v>3</v>
      </c>
      <c r="I473" s="201"/>
      <c r="J473" s="196"/>
      <c r="K473" s="196"/>
      <c r="L473" s="202"/>
      <c r="M473" s="203"/>
      <c r="N473" s="204"/>
      <c r="O473" s="204"/>
      <c r="P473" s="204"/>
      <c r="Q473" s="204"/>
      <c r="R473" s="204"/>
      <c r="S473" s="204"/>
      <c r="T473" s="205"/>
      <c r="AT473" s="206" t="s">
        <v>127</v>
      </c>
      <c r="AU473" s="206" t="s">
        <v>84</v>
      </c>
      <c r="AV473" s="10" t="s">
        <v>84</v>
      </c>
      <c r="AW473" s="10" t="s">
        <v>38</v>
      </c>
      <c r="AX473" s="10" t="s">
        <v>82</v>
      </c>
      <c r="AY473" s="206" t="s">
        <v>119</v>
      </c>
    </row>
    <row r="474" spans="2:51" s="11" customFormat="1" ht="13.5">
      <c r="B474" s="207"/>
      <c r="C474" s="208"/>
      <c r="D474" s="197" t="s">
        <v>127</v>
      </c>
      <c r="E474" s="209" t="s">
        <v>21</v>
      </c>
      <c r="F474" s="210" t="s">
        <v>808</v>
      </c>
      <c r="G474" s="208"/>
      <c r="H474" s="209" t="s">
        <v>21</v>
      </c>
      <c r="I474" s="211"/>
      <c r="J474" s="208"/>
      <c r="K474" s="208"/>
      <c r="L474" s="212"/>
      <c r="M474" s="213"/>
      <c r="N474" s="214"/>
      <c r="O474" s="214"/>
      <c r="P474" s="214"/>
      <c r="Q474" s="214"/>
      <c r="R474" s="214"/>
      <c r="S474" s="214"/>
      <c r="T474" s="215"/>
      <c r="AT474" s="216" t="s">
        <v>127</v>
      </c>
      <c r="AU474" s="216" t="s">
        <v>84</v>
      </c>
      <c r="AV474" s="11" t="s">
        <v>82</v>
      </c>
      <c r="AW474" s="11" t="s">
        <v>38</v>
      </c>
      <c r="AX474" s="11" t="s">
        <v>74</v>
      </c>
      <c r="AY474" s="216" t="s">
        <v>119</v>
      </c>
    </row>
    <row r="475" spans="2:65" s="1" customFormat="1" ht="25.5" customHeight="1">
      <c r="B475" s="41"/>
      <c r="C475" s="253" t="s">
        <v>809</v>
      </c>
      <c r="D475" s="253" t="s">
        <v>453</v>
      </c>
      <c r="E475" s="254" t="s">
        <v>810</v>
      </c>
      <c r="F475" s="255" t="s">
        <v>811</v>
      </c>
      <c r="G475" s="256" t="s">
        <v>222</v>
      </c>
      <c r="H475" s="257">
        <v>3</v>
      </c>
      <c r="I475" s="258"/>
      <c r="J475" s="259">
        <f>ROUND(I475*H475,2)</f>
        <v>0</v>
      </c>
      <c r="K475" s="255" t="s">
        <v>124</v>
      </c>
      <c r="L475" s="260"/>
      <c r="M475" s="261" t="s">
        <v>21</v>
      </c>
      <c r="N475" s="262" t="s">
        <v>45</v>
      </c>
      <c r="O475" s="42"/>
      <c r="P475" s="192">
        <f>O475*H475</f>
        <v>0</v>
      </c>
      <c r="Q475" s="192">
        <v>0.087</v>
      </c>
      <c r="R475" s="192">
        <f>Q475*H475</f>
        <v>0.261</v>
      </c>
      <c r="S475" s="192">
        <v>0</v>
      </c>
      <c r="T475" s="193">
        <f>S475*H475</f>
        <v>0</v>
      </c>
      <c r="AR475" s="24" t="s">
        <v>167</v>
      </c>
      <c r="AT475" s="24" t="s">
        <v>453</v>
      </c>
      <c r="AU475" s="24" t="s">
        <v>84</v>
      </c>
      <c r="AY475" s="24" t="s">
        <v>119</v>
      </c>
      <c r="BE475" s="194">
        <f>IF(N475="základní",J475,0)</f>
        <v>0</v>
      </c>
      <c r="BF475" s="194">
        <f>IF(N475="snížená",J475,0)</f>
        <v>0</v>
      </c>
      <c r="BG475" s="194">
        <f>IF(N475="zákl. přenesená",J475,0)</f>
        <v>0</v>
      </c>
      <c r="BH475" s="194">
        <f>IF(N475="sníž. přenesená",J475,0)</f>
        <v>0</v>
      </c>
      <c r="BI475" s="194">
        <f>IF(N475="nulová",J475,0)</f>
        <v>0</v>
      </c>
      <c r="BJ475" s="24" t="s">
        <v>82</v>
      </c>
      <c r="BK475" s="194">
        <f>ROUND(I475*H475,2)</f>
        <v>0</v>
      </c>
      <c r="BL475" s="24" t="s">
        <v>118</v>
      </c>
      <c r="BM475" s="24" t="s">
        <v>812</v>
      </c>
    </row>
    <row r="476" spans="2:65" s="1" customFormat="1" ht="25.5" customHeight="1">
      <c r="B476" s="41"/>
      <c r="C476" s="253" t="s">
        <v>813</v>
      </c>
      <c r="D476" s="253" t="s">
        <v>453</v>
      </c>
      <c r="E476" s="254" t="s">
        <v>814</v>
      </c>
      <c r="F476" s="255" t="s">
        <v>815</v>
      </c>
      <c r="G476" s="256" t="s">
        <v>222</v>
      </c>
      <c r="H476" s="257">
        <v>3</v>
      </c>
      <c r="I476" s="258"/>
      <c r="J476" s="259">
        <f>ROUND(I476*H476,2)</f>
        <v>0</v>
      </c>
      <c r="K476" s="255" t="s">
        <v>124</v>
      </c>
      <c r="L476" s="260"/>
      <c r="M476" s="261" t="s">
        <v>21</v>
      </c>
      <c r="N476" s="262" t="s">
        <v>45</v>
      </c>
      <c r="O476" s="42"/>
      <c r="P476" s="192">
        <f>O476*H476</f>
        <v>0</v>
      </c>
      <c r="Q476" s="192">
        <v>0.12</v>
      </c>
      <c r="R476" s="192">
        <f>Q476*H476</f>
        <v>0.36</v>
      </c>
      <c r="S476" s="192">
        <v>0</v>
      </c>
      <c r="T476" s="193">
        <f>S476*H476</f>
        <v>0</v>
      </c>
      <c r="AR476" s="24" t="s">
        <v>167</v>
      </c>
      <c r="AT476" s="24" t="s">
        <v>453</v>
      </c>
      <c r="AU476" s="24" t="s">
        <v>84</v>
      </c>
      <c r="AY476" s="24" t="s">
        <v>119</v>
      </c>
      <c r="BE476" s="194">
        <f>IF(N476="základní",J476,0)</f>
        <v>0</v>
      </c>
      <c r="BF476" s="194">
        <f>IF(N476="snížená",J476,0)</f>
        <v>0</v>
      </c>
      <c r="BG476" s="194">
        <f>IF(N476="zákl. přenesená",J476,0)</f>
        <v>0</v>
      </c>
      <c r="BH476" s="194">
        <f>IF(N476="sníž. přenesená",J476,0)</f>
        <v>0</v>
      </c>
      <c r="BI476" s="194">
        <f>IF(N476="nulová",J476,0)</f>
        <v>0</v>
      </c>
      <c r="BJ476" s="24" t="s">
        <v>82</v>
      </c>
      <c r="BK476" s="194">
        <f>ROUND(I476*H476,2)</f>
        <v>0</v>
      </c>
      <c r="BL476" s="24" t="s">
        <v>118</v>
      </c>
      <c r="BM476" s="24" t="s">
        <v>816</v>
      </c>
    </row>
    <row r="477" spans="2:65" s="1" customFormat="1" ht="25.5" customHeight="1">
      <c r="B477" s="41"/>
      <c r="C477" s="253" t="s">
        <v>817</v>
      </c>
      <c r="D477" s="253" t="s">
        <v>453</v>
      </c>
      <c r="E477" s="254" t="s">
        <v>818</v>
      </c>
      <c r="F477" s="255" t="s">
        <v>819</v>
      </c>
      <c r="G477" s="256" t="s">
        <v>222</v>
      </c>
      <c r="H477" s="257">
        <v>3</v>
      </c>
      <c r="I477" s="258"/>
      <c r="J477" s="259">
        <f>ROUND(I477*H477,2)</f>
        <v>0</v>
      </c>
      <c r="K477" s="255" t="s">
        <v>124</v>
      </c>
      <c r="L477" s="260"/>
      <c r="M477" s="261" t="s">
        <v>21</v>
      </c>
      <c r="N477" s="262" t="s">
        <v>45</v>
      </c>
      <c r="O477" s="42"/>
      <c r="P477" s="192">
        <f>O477*H477</f>
        <v>0</v>
      </c>
      <c r="Q477" s="192">
        <v>0.232</v>
      </c>
      <c r="R477" s="192">
        <f>Q477*H477</f>
        <v>0.6960000000000001</v>
      </c>
      <c r="S477" s="192">
        <v>0</v>
      </c>
      <c r="T477" s="193">
        <f>S477*H477</f>
        <v>0</v>
      </c>
      <c r="AR477" s="24" t="s">
        <v>167</v>
      </c>
      <c r="AT477" s="24" t="s">
        <v>453</v>
      </c>
      <c r="AU477" s="24" t="s">
        <v>84</v>
      </c>
      <c r="AY477" s="24" t="s">
        <v>119</v>
      </c>
      <c r="BE477" s="194">
        <f>IF(N477="základní",J477,0)</f>
        <v>0</v>
      </c>
      <c r="BF477" s="194">
        <f>IF(N477="snížená",J477,0)</f>
        <v>0</v>
      </c>
      <c r="BG477" s="194">
        <f>IF(N477="zákl. přenesená",J477,0)</f>
        <v>0</v>
      </c>
      <c r="BH477" s="194">
        <f>IF(N477="sníž. přenesená",J477,0)</f>
        <v>0</v>
      </c>
      <c r="BI477" s="194">
        <f>IF(N477="nulová",J477,0)</f>
        <v>0</v>
      </c>
      <c r="BJ477" s="24" t="s">
        <v>82</v>
      </c>
      <c r="BK477" s="194">
        <f>ROUND(I477*H477,2)</f>
        <v>0</v>
      </c>
      <c r="BL477" s="24" t="s">
        <v>118</v>
      </c>
      <c r="BM477" s="24" t="s">
        <v>820</v>
      </c>
    </row>
    <row r="478" spans="2:65" s="1" customFormat="1" ht="25.5" customHeight="1">
      <c r="B478" s="41"/>
      <c r="C478" s="253" t="s">
        <v>821</v>
      </c>
      <c r="D478" s="253" t="s">
        <v>453</v>
      </c>
      <c r="E478" s="254" t="s">
        <v>822</v>
      </c>
      <c r="F478" s="255" t="s">
        <v>823</v>
      </c>
      <c r="G478" s="256" t="s">
        <v>222</v>
      </c>
      <c r="H478" s="257">
        <v>3</v>
      </c>
      <c r="I478" s="258"/>
      <c r="J478" s="259">
        <f>ROUND(I478*H478,2)</f>
        <v>0</v>
      </c>
      <c r="K478" s="255" t="s">
        <v>124</v>
      </c>
      <c r="L478" s="260"/>
      <c r="M478" s="261" t="s">
        <v>21</v>
      </c>
      <c r="N478" s="262" t="s">
        <v>45</v>
      </c>
      <c r="O478" s="42"/>
      <c r="P478" s="192">
        <f>O478*H478</f>
        <v>0</v>
      </c>
      <c r="Q478" s="192">
        <v>0.17</v>
      </c>
      <c r="R478" s="192">
        <f>Q478*H478</f>
        <v>0.51</v>
      </c>
      <c r="S478" s="192">
        <v>0</v>
      </c>
      <c r="T478" s="193">
        <f>S478*H478</f>
        <v>0</v>
      </c>
      <c r="AR478" s="24" t="s">
        <v>167</v>
      </c>
      <c r="AT478" s="24" t="s">
        <v>453</v>
      </c>
      <c r="AU478" s="24" t="s">
        <v>84</v>
      </c>
      <c r="AY478" s="24" t="s">
        <v>119</v>
      </c>
      <c r="BE478" s="194">
        <f>IF(N478="základní",J478,0)</f>
        <v>0</v>
      </c>
      <c r="BF478" s="194">
        <f>IF(N478="snížená",J478,0)</f>
        <v>0</v>
      </c>
      <c r="BG478" s="194">
        <f>IF(N478="zákl. přenesená",J478,0)</f>
        <v>0</v>
      </c>
      <c r="BH478" s="194">
        <f>IF(N478="sníž. přenesená",J478,0)</f>
        <v>0</v>
      </c>
      <c r="BI478" s="194">
        <f>IF(N478="nulová",J478,0)</f>
        <v>0</v>
      </c>
      <c r="BJ478" s="24" t="s">
        <v>82</v>
      </c>
      <c r="BK478" s="194">
        <f>ROUND(I478*H478,2)</f>
        <v>0</v>
      </c>
      <c r="BL478" s="24" t="s">
        <v>118</v>
      </c>
      <c r="BM478" s="24" t="s">
        <v>824</v>
      </c>
    </row>
    <row r="479" spans="2:65" s="1" customFormat="1" ht="25.5" customHeight="1">
      <c r="B479" s="41"/>
      <c r="C479" s="183" t="s">
        <v>825</v>
      </c>
      <c r="D479" s="183" t="s">
        <v>120</v>
      </c>
      <c r="E479" s="184" t="s">
        <v>826</v>
      </c>
      <c r="F479" s="185" t="s">
        <v>827</v>
      </c>
      <c r="G479" s="186" t="s">
        <v>222</v>
      </c>
      <c r="H479" s="187">
        <v>3</v>
      </c>
      <c r="I479" s="188"/>
      <c r="J479" s="189">
        <f>ROUND(I479*H479,2)</f>
        <v>0</v>
      </c>
      <c r="K479" s="185" t="s">
        <v>124</v>
      </c>
      <c r="L479" s="61"/>
      <c r="M479" s="190" t="s">
        <v>21</v>
      </c>
      <c r="N479" s="191" t="s">
        <v>45</v>
      </c>
      <c r="O479" s="42"/>
      <c r="P479" s="192">
        <f>O479*H479</f>
        <v>0</v>
      </c>
      <c r="Q479" s="192">
        <v>0.21734</v>
      </c>
      <c r="R479" s="192">
        <f>Q479*H479</f>
        <v>0.65202</v>
      </c>
      <c r="S479" s="192">
        <v>0</v>
      </c>
      <c r="T479" s="193">
        <f>S479*H479</f>
        <v>0</v>
      </c>
      <c r="AR479" s="24" t="s">
        <v>118</v>
      </c>
      <c r="AT479" s="24" t="s">
        <v>120</v>
      </c>
      <c r="AU479" s="24" t="s">
        <v>84</v>
      </c>
      <c r="AY479" s="24" t="s">
        <v>119</v>
      </c>
      <c r="BE479" s="194">
        <f>IF(N479="základní",J479,0)</f>
        <v>0</v>
      </c>
      <c r="BF479" s="194">
        <f>IF(N479="snížená",J479,0)</f>
        <v>0</v>
      </c>
      <c r="BG479" s="194">
        <f>IF(N479="zákl. přenesená",J479,0)</f>
        <v>0</v>
      </c>
      <c r="BH479" s="194">
        <f>IF(N479="sníž. přenesená",J479,0)</f>
        <v>0</v>
      </c>
      <c r="BI479" s="194">
        <f>IF(N479="nulová",J479,0)</f>
        <v>0</v>
      </c>
      <c r="BJ479" s="24" t="s">
        <v>82</v>
      </c>
      <c r="BK479" s="194">
        <f>ROUND(I479*H479,2)</f>
        <v>0</v>
      </c>
      <c r="BL479" s="24" t="s">
        <v>118</v>
      </c>
      <c r="BM479" s="24" t="s">
        <v>828</v>
      </c>
    </row>
    <row r="480" spans="2:51" s="10" customFormat="1" ht="13.5">
      <c r="B480" s="195"/>
      <c r="C480" s="196"/>
      <c r="D480" s="197" t="s">
        <v>127</v>
      </c>
      <c r="E480" s="198" t="s">
        <v>21</v>
      </c>
      <c r="F480" s="199" t="s">
        <v>829</v>
      </c>
      <c r="G480" s="196"/>
      <c r="H480" s="200">
        <v>3</v>
      </c>
      <c r="I480" s="201"/>
      <c r="J480" s="196"/>
      <c r="K480" s="196"/>
      <c r="L480" s="202"/>
      <c r="M480" s="203"/>
      <c r="N480" s="204"/>
      <c r="O480" s="204"/>
      <c r="P480" s="204"/>
      <c r="Q480" s="204"/>
      <c r="R480" s="204"/>
      <c r="S480" s="204"/>
      <c r="T480" s="205"/>
      <c r="AT480" s="206" t="s">
        <v>127</v>
      </c>
      <c r="AU480" s="206" t="s">
        <v>84</v>
      </c>
      <c r="AV480" s="10" t="s">
        <v>84</v>
      </c>
      <c r="AW480" s="10" t="s">
        <v>38</v>
      </c>
      <c r="AX480" s="10" t="s">
        <v>82</v>
      </c>
      <c r="AY480" s="206" t="s">
        <v>119</v>
      </c>
    </row>
    <row r="481" spans="2:65" s="1" customFormat="1" ht="25.5" customHeight="1">
      <c r="B481" s="41"/>
      <c r="C481" s="253" t="s">
        <v>830</v>
      </c>
      <c r="D481" s="253" t="s">
        <v>453</v>
      </c>
      <c r="E481" s="254" t="s">
        <v>831</v>
      </c>
      <c r="F481" s="255" t="s">
        <v>832</v>
      </c>
      <c r="G481" s="256" t="s">
        <v>222</v>
      </c>
      <c r="H481" s="257">
        <v>3</v>
      </c>
      <c r="I481" s="258"/>
      <c r="J481" s="259">
        <f>ROUND(I481*H481,2)</f>
        <v>0</v>
      </c>
      <c r="K481" s="255" t="s">
        <v>124</v>
      </c>
      <c r="L481" s="260"/>
      <c r="M481" s="261" t="s">
        <v>21</v>
      </c>
      <c r="N481" s="262" t="s">
        <v>45</v>
      </c>
      <c r="O481" s="42"/>
      <c r="P481" s="192">
        <f>O481*H481</f>
        <v>0</v>
      </c>
      <c r="Q481" s="192">
        <v>0.001</v>
      </c>
      <c r="R481" s="192">
        <f>Q481*H481</f>
        <v>0.003</v>
      </c>
      <c r="S481" s="192">
        <v>0</v>
      </c>
      <c r="T481" s="193">
        <f>S481*H481</f>
        <v>0</v>
      </c>
      <c r="AR481" s="24" t="s">
        <v>167</v>
      </c>
      <c r="AT481" s="24" t="s">
        <v>453</v>
      </c>
      <c r="AU481" s="24" t="s">
        <v>84</v>
      </c>
      <c r="AY481" s="24" t="s">
        <v>119</v>
      </c>
      <c r="BE481" s="194">
        <f>IF(N481="základní",J481,0)</f>
        <v>0</v>
      </c>
      <c r="BF481" s="194">
        <f>IF(N481="snížená",J481,0)</f>
        <v>0</v>
      </c>
      <c r="BG481" s="194">
        <f>IF(N481="zákl. přenesená",J481,0)</f>
        <v>0</v>
      </c>
      <c r="BH481" s="194">
        <f>IF(N481="sníž. přenesená",J481,0)</f>
        <v>0</v>
      </c>
      <c r="BI481" s="194">
        <f>IF(N481="nulová",J481,0)</f>
        <v>0</v>
      </c>
      <c r="BJ481" s="24" t="s">
        <v>82</v>
      </c>
      <c r="BK481" s="194">
        <f>ROUND(I481*H481,2)</f>
        <v>0</v>
      </c>
      <c r="BL481" s="24" t="s">
        <v>118</v>
      </c>
      <c r="BM481" s="24" t="s">
        <v>833</v>
      </c>
    </row>
    <row r="482" spans="2:47" s="1" customFormat="1" ht="27">
      <c r="B482" s="41"/>
      <c r="C482" s="63"/>
      <c r="D482" s="197" t="s">
        <v>834</v>
      </c>
      <c r="E482" s="63"/>
      <c r="F482" s="229" t="s">
        <v>835</v>
      </c>
      <c r="G482" s="63"/>
      <c r="H482" s="63"/>
      <c r="I482" s="156"/>
      <c r="J482" s="63"/>
      <c r="K482" s="63"/>
      <c r="L482" s="61"/>
      <c r="M482" s="230"/>
      <c r="N482" s="42"/>
      <c r="O482" s="42"/>
      <c r="P482" s="42"/>
      <c r="Q482" s="42"/>
      <c r="R482" s="42"/>
      <c r="S482" s="42"/>
      <c r="T482" s="78"/>
      <c r="AT482" s="24" t="s">
        <v>834</v>
      </c>
      <c r="AU482" s="24" t="s">
        <v>84</v>
      </c>
    </row>
    <row r="483" spans="2:65" s="1" customFormat="1" ht="16.5" customHeight="1">
      <c r="B483" s="41"/>
      <c r="C483" s="253" t="s">
        <v>836</v>
      </c>
      <c r="D483" s="253" t="s">
        <v>453</v>
      </c>
      <c r="E483" s="254" t="s">
        <v>837</v>
      </c>
      <c r="F483" s="255" t="s">
        <v>838</v>
      </c>
      <c r="G483" s="256" t="s">
        <v>222</v>
      </c>
      <c r="H483" s="257">
        <v>3</v>
      </c>
      <c r="I483" s="258"/>
      <c r="J483" s="259">
        <f>ROUND(I483*H483,2)</f>
        <v>0</v>
      </c>
      <c r="K483" s="255" t="s">
        <v>124</v>
      </c>
      <c r="L483" s="260"/>
      <c r="M483" s="261" t="s">
        <v>21</v>
      </c>
      <c r="N483" s="262" t="s">
        <v>45</v>
      </c>
      <c r="O483" s="42"/>
      <c r="P483" s="192">
        <f>O483*H483</f>
        <v>0</v>
      </c>
      <c r="Q483" s="192">
        <v>0.0506</v>
      </c>
      <c r="R483" s="192">
        <f>Q483*H483</f>
        <v>0.1518</v>
      </c>
      <c r="S483" s="192">
        <v>0</v>
      </c>
      <c r="T483" s="193">
        <f>S483*H483</f>
        <v>0</v>
      </c>
      <c r="AR483" s="24" t="s">
        <v>167</v>
      </c>
      <c r="AT483" s="24" t="s">
        <v>453</v>
      </c>
      <c r="AU483" s="24" t="s">
        <v>84</v>
      </c>
      <c r="AY483" s="24" t="s">
        <v>119</v>
      </c>
      <c r="BE483" s="194">
        <f>IF(N483="základní",J483,0)</f>
        <v>0</v>
      </c>
      <c r="BF483" s="194">
        <f>IF(N483="snížená",J483,0)</f>
        <v>0</v>
      </c>
      <c r="BG483" s="194">
        <f>IF(N483="zákl. přenesená",J483,0)</f>
        <v>0</v>
      </c>
      <c r="BH483" s="194">
        <f>IF(N483="sníž. přenesená",J483,0)</f>
        <v>0</v>
      </c>
      <c r="BI483" s="194">
        <f>IF(N483="nulová",J483,0)</f>
        <v>0</v>
      </c>
      <c r="BJ483" s="24" t="s">
        <v>82</v>
      </c>
      <c r="BK483" s="194">
        <f>ROUND(I483*H483,2)</f>
        <v>0</v>
      </c>
      <c r="BL483" s="24" t="s">
        <v>118</v>
      </c>
      <c r="BM483" s="24" t="s">
        <v>839</v>
      </c>
    </row>
    <row r="484" spans="2:63" s="9" customFormat="1" ht="29.85" customHeight="1">
      <c r="B484" s="169"/>
      <c r="C484" s="170"/>
      <c r="D484" s="171" t="s">
        <v>73</v>
      </c>
      <c r="E484" s="227" t="s">
        <v>173</v>
      </c>
      <c r="F484" s="227" t="s">
        <v>840</v>
      </c>
      <c r="G484" s="170"/>
      <c r="H484" s="170"/>
      <c r="I484" s="173"/>
      <c r="J484" s="228">
        <f>BK484</f>
        <v>0</v>
      </c>
      <c r="K484" s="170"/>
      <c r="L484" s="175"/>
      <c r="M484" s="176"/>
      <c r="N484" s="177"/>
      <c r="O484" s="177"/>
      <c r="P484" s="178">
        <f>SUM(P485:P562)</f>
        <v>0</v>
      </c>
      <c r="Q484" s="177"/>
      <c r="R484" s="178">
        <f>SUM(R485:R562)</f>
        <v>77.8782645</v>
      </c>
      <c r="S484" s="177"/>
      <c r="T484" s="179">
        <f>SUM(T485:T562)</f>
        <v>2.186</v>
      </c>
      <c r="AR484" s="180" t="s">
        <v>82</v>
      </c>
      <c r="AT484" s="181" t="s">
        <v>73</v>
      </c>
      <c r="AU484" s="181" t="s">
        <v>82</v>
      </c>
      <c r="AY484" s="180" t="s">
        <v>119</v>
      </c>
      <c r="BK484" s="182">
        <f>SUM(BK485:BK562)</f>
        <v>0</v>
      </c>
    </row>
    <row r="485" spans="2:65" s="1" customFormat="1" ht="16.5" customHeight="1">
      <c r="B485" s="41"/>
      <c r="C485" s="183" t="s">
        <v>841</v>
      </c>
      <c r="D485" s="183" t="s">
        <v>120</v>
      </c>
      <c r="E485" s="184" t="s">
        <v>842</v>
      </c>
      <c r="F485" s="185" t="s">
        <v>843</v>
      </c>
      <c r="G485" s="186" t="s">
        <v>259</v>
      </c>
      <c r="H485" s="187">
        <v>63</v>
      </c>
      <c r="I485" s="188"/>
      <c r="J485" s="189">
        <f>ROUND(I485*H485,2)</f>
        <v>0</v>
      </c>
      <c r="K485" s="185" t="s">
        <v>124</v>
      </c>
      <c r="L485" s="61"/>
      <c r="M485" s="190" t="s">
        <v>21</v>
      </c>
      <c r="N485" s="191" t="s">
        <v>45</v>
      </c>
      <c r="O485" s="42"/>
      <c r="P485" s="192">
        <f>O485*H485</f>
        <v>0</v>
      </c>
      <c r="Q485" s="192">
        <v>0.04008</v>
      </c>
      <c r="R485" s="192">
        <f>Q485*H485</f>
        <v>2.5250399999999997</v>
      </c>
      <c r="S485" s="192">
        <v>0</v>
      </c>
      <c r="T485" s="193">
        <f>S485*H485</f>
        <v>0</v>
      </c>
      <c r="AR485" s="24" t="s">
        <v>118</v>
      </c>
      <c r="AT485" s="24" t="s">
        <v>120</v>
      </c>
      <c r="AU485" s="24" t="s">
        <v>84</v>
      </c>
      <c r="AY485" s="24" t="s">
        <v>119</v>
      </c>
      <c r="BE485" s="194">
        <f>IF(N485="základní",J485,0)</f>
        <v>0</v>
      </c>
      <c r="BF485" s="194">
        <f>IF(N485="snížená",J485,0)</f>
        <v>0</v>
      </c>
      <c r="BG485" s="194">
        <f>IF(N485="zákl. přenesená",J485,0)</f>
        <v>0</v>
      </c>
      <c r="BH485" s="194">
        <f>IF(N485="sníž. přenesená",J485,0)</f>
        <v>0</v>
      </c>
      <c r="BI485" s="194">
        <f>IF(N485="nulová",J485,0)</f>
        <v>0</v>
      </c>
      <c r="BJ485" s="24" t="s">
        <v>82</v>
      </c>
      <c r="BK485" s="194">
        <f>ROUND(I485*H485,2)</f>
        <v>0</v>
      </c>
      <c r="BL485" s="24" t="s">
        <v>118</v>
      </c>
      <c r="BM485" s="24" t="s">
        <v>844</v>
      </c>
    </row>
    <row r="486" spans="2:51" s="10" customFormat="1" ht="27">
      <c r="B486" s="195"/>
      <c r="C486" s="196"/>
      <c r="D486" s="197" t="s">
        <v>127</v>
      </c>
      <c r="E486" s="198" t="s">
        <v>21</v>
      </c>
      <c r="F486" s="199" t="s">
        <v>845</v>
      </c>
      <c r="G486" s="196"/>
      <c r="H486" s="200">
        <v>63</v>
      </c>
      <c r="I486" s="201"/>
      <c r="J486" s="196"/>
      <c r="K486" s="196"/>
      <c r="L486" s="202"/>
      <c r="M486" s="203"/>
      <c r="N486" s="204"/>
      <c r="O486" s="204"/>
      <c r="P486" s="204"/>
      <c r="Q486" s="204"/>
      <c r="R486" s="204"/>
      <c r="S486" s="204"/>
      <c r="T486" s="205"/>
      <c r="AT486" s="206" t="s">
        <v>127</v>
      </c>
      <c r="AU486" s="206" t="s">
        <v>84</v>
      </c>
      <c r="AV486" s="10" t="s">
        <v>84</v>
      </c>
      <c r="AW486" s="10" t="s">
        <v>38</v>
      </c>
      <c r="AX486" s="10" t="s">
        <v>82</v>
      </c>
      <c r="AY486" s="206" t="s">
        <v>119</v>
      </c>
    </row>
    <row r="487" spans="2:65" s="1" customFormat="1" ht="16.5" customHeight="1">
      <c r="B487" s="41"/>
      <c r="C487" s="253" t="s">
        <v>846</v>
      </c>
      <c r="D487" s="253" t="s">
        <v>453</v>
      </c>
      <c r="E487" s="254" t="s">
        <v>847</v>
      </c>
      <c r="F487" s="255" t="s">
        <v>848</v>
      </c>
      <c r="G487" s="256" t="s">
        <v>259</v>
      </c>
      <c r="H487" s="257">
        <v>63</v>
      </c>
      <c r="I487" s="258"/>
      <c r="J487" s="259">
        <f>ROUND(I487*H487,2)</f>
        <v>0</v>
      </c>
      <c r="K487" s="255" t="s">
        <v>21</v>
      </c>
      <c r="L487" s="260"/>
      <c r="M487" s="261" t="s">
        <v>21</v>
      </c>
      <c r="N487" s="262" t="s">
        <v>45</v>
      </c>
      <c r="O487" s="42"/>
      <c r="P487" s="192">
        <f>O487*H487</f>
        <v>0</v>
      </c>
      <c r="Q487" s="192">
        <v>0.03</v>
      </c>
      <c r="R487" s="192">
        <f>Q487*H487</f>
        <v>1.89</v>
      </c>
      <c r="S487" s="192">
        <v>0</v>
      </c>
      <c r="T487" s="193">
        <f>S487*H487</f>
        <v>0</v>
      </c>
      <c r="AR487" s="24" t="s">
        <v>167</v>
      </c>
      <c r="AT487" s="24" t="s">
        <v>453</v>
      </c>
      <c r="AU487" s="24" t="s">
        <v>84</v>
      </c>
      <c r="AY487" s="24" t="s">
        <v>119</v>
      </c>
      <c r="BE487" s="194">
        <f>IF(N487="základní",J487,0)</f>
        <v>0</v>
      </c>
      <c r="BF487" s="194">
        <f>IF(N487="snížená",J487,0)</f>
        <v>0</v>
      </c>
      <c r="BG487" s="194">
        <f>IF(N487="zákl. přenesená",J487,0)</f>
        <v>0</v>
      </c>
      <c r="BH487" s="194">
        <f>IF(N487="sníž. přenesená",J487,0)</f>
        <v>0</v>
      </c>
      <c r="BI487" s="194">
        <f>IF(N487="nulová",J487,0)</f>
        <v>0</v>
      </c>
      <c r="BJ487" s="24" t="s">
        <v>82</v>
      </c>
      <c r="BK487" s="194">
        <f>ROUND(I487*H487,2)</f>
        <v>0</v>
      </c>
      <c r="BL487" s="24" t="s">
        <v>118</v>
      </c>
      <c r="BM487" s="24" t="s">
        <v>849</v>
      </c>
    </row>
    <row r="488" spans="2:51" s="10" customFormat="1" ht="13.5">
      <c r="B488" s="195"/>
      <c r="C488" s="196"/>
      <c r="D488" s="197" t="s">
        <v>127</v>
      </c>
      <c r="E488" s="198" t="s">
        <v>21</v>
      </c>
      <c r="F488" s="199" t="s">
        <v>850</v>
      </c>
      <c r="G488" s="196"/>
      <c r="H488" s="200">
        <v>63</v>
      </c>
      <c r="I488" s="201"/>
      <c r="J488" s="196"/>
      <c r="K488" s="196"/>
      <c r="L488" s="202"/>
      <c r="M488" s="203"/>
      <c r="N488" s="204"/>
      <c r="O488" s="204"/>
      <c r="P488" s="204"/>
      <c r="Q488" s="204"/>
      <c r="R488" s="204"/>
      <c r="S488" s="204"/>
      <c r="T488" s="205"/>
      <c r="AT488" s="206" t="s">
        <v>127</v>
      </c>
      <c r="AU488" s="206" t="s">
        <v>84</v>
      </c>
      <c r="AV488" s="10" t="s">
        <v>84</v>
      </c>
      <c r="AW488" s="10" t="s">
        <v>38</v>
      </c>
      <c r="AX488" s="10" t="s">
        <v>82</v>
      </c>
      <c r="AY488" s="206" t="s">
        <v>119</v>
      </c>
    </row>
    <row r="489" spans="2:51" s="11" customFormat="1" ht="13.5">
      <c r="B489" s="207"/>
      <c r="C489" s="208"/>
      <c r="D489" s="197" t="s">
        <v>127</v>
      </c>
      <c r="E489" s="209" t="s">
        <v>21</v>
      </c>
      <c r="F489" s="210" t="s">
        <v>851</v>
      </c>
      <c r="G489" s="208"/>
      <c r="H489" s="209" t="s">
        <v>21</v>
      </c>
      <c r="I489" s="211"/>
      <c r="J489" s="208"/>
      <c r="K489" s="208"/>
      <c r="L489" s="212"/>
      <c r="M489" s="213"/>
      <c r="N489" s="214"/>
      <c r="O489" s="214"/>
      <c r="P489" s="214"/>
      <c r="Q489" s="214"/>
      <c r="R489" s="214"/>
      <c r="S489" s="214"/>
      <c r="T489" s="215"/>
      <c r="AT489" s="216" t="s">
        <v>127</v>
      </c>
      <c r="AU489" s="216" t="s">
        <v>84</v>
      </c>
      <c r="AV489" s="11" t="s">
        <v>82</v>
      </c>
      <c r="AW489" s="11" t="s">
        <v>38</v>
      </c>
      <c r="AX489" s="11" t="s">
        <v>74</v>
      </c>
      <c r="AY489" s="216" t="s">
        <v>119</v>
      </c>
    </row>
    <row r="490" spans="2:65" s="1" customFormat="1" ht="25.5" customHeight="1">
      <c r="B490" s="41"/>
      <c r="C490" s="183" t="s">
        <v>852</v>
      </c>
      <c r="D490" s="183" t="s">
        <v>120</v>
      </c>
      <c r="E490" s="184" t="s">
        <v>853</v>
      </c>
      <c r="F490" s="185" t="s">
        <v>854</v>
      </c>
      <c r="G490" s="186" t="s">
        <v>222</v>
      </c>
      <c r="H490" s="187">
        <v>2</v>
      </c>
      <c r="I490" s="188"/>
      <c r="J490" s="189">
        <f>ROUND(I490*H490,2)</f>
        <v>0</v>
      </c>
      <c r="K490" s="185" t="s">
        <v>124</v>
      </c>
      <c r="L490" s="61"/>
      <c r="M490" s="190" t="s">
        <v>21</v>
      </c>
      <c r="N490" s="191" t="s">
        <v>45</v>
      </c>
      <c r="O490" s="42"/>
      <c r="P490" s="192">
        <f>O490*H490</f>
        <v>0</v>
      </c>
      <c r="Q490" s="192">
        <v>0.11171</v>
      </c>
      <c r="R490" s="192">
        <f>Q490*H490</f>
        <v>0.22342</v>
      </c>
      <c r="S490" s="192">
        <v>0</v>
      </c>
      <c r="T490" s="193">
        <f>S490*H490</f>
        <v>0</v>
      </c>
      <c r="AR490" s="24" t="s">
        <v>118</v>
      </c>
      <c r="AT490" s="24" t="s">
        <v>120</v>
      </c>
      <c r="AU490" s="24" t="s">
        <v>84</v>
      </c>
      <c r="AY490" s="24" t="s">
        <v>119</v>
      </c>
      <c r="BE490" s="194">
        <f>IF(N490="základní",J490,0)</f>
        <v>0</v>
      </c>
      <c r="BF490" s="194">
        <f>IF(N490="snížená",J490,0)</f>
        <v>0</v>
      </c>
      <c r="BG490" s="194">
        <f>IF(N490="zákl. přenesená",J490,0)</f>
        <v>0</v>
      </c>
      <c r="BH490" s="194">
        <f>IF(N490="sníž. přenesená",J490,0)</f>
        <v>0</v>
      </c>
      <c r="BI490" s="194">
        <f>IF(N490="nulová",J490,0)</f>
        <v>0</v>
      </c>
      <c r="BJ490" s="24" t="s">
        <v>82</v>
      </c>
      <c r="BK490" s="194">
        <f>ROUND(I490*H490,2)</f>
        <v>0</v>
      </c>
      <c r="BL490" s="24" t="s">
        <v>118</v>
      </c>
      <c r="BM490" s="24" t="s">
        <v>855</v>
      </c>
    </row>
    <row r="491" spans="2:51" s="10" customFormat="1" ht="13.5">
      <c r="B491" s="195"/>
      <c r="C491" s="196"/>
      <c r="D491" s="197" t="s">
        <v>127</v>
      </c>
      <c r="E491" s="198" t="s">
        <v>21</v>
      </c>
      <c r="F491" s="199" t="s">
        <v>856</v>
      </c>
      <c r="G491" s="196"/>
      <c r="H491" s="200">
        <v>2</v>
      </c>
      <c r="I491" s="201"/>
      <c r="J491" s="196"/>
      <c r="K491" s="196"/>
      <c r="L491" s="202"/>
      <c r="M491" s="203"/>
      <c r="N491" s="204"/>
      <c r="O491" s="204"/>
      <c r="P491" s="204"/>
      <c r="Q491" s="204"/>
      <c r="R491" s="204"/>
      <c r="S491" s="204"/>
      <c r="T491" s="205"/>
      <c r="AT491" s="206" t="s">
        <v>127</v>
      </c>
      <c r="AU491" s="206" t="s">
        <v>84</v>
      </c>
      <c r="AV491" s="10" t="s">
        <v>84</v>
      </c>
      <c r="AW491" s="10" t="s">
        <v>38</v>
      </c>
      <c r="AX491" s="10" t="s">
        <v>82</v>
      </c>
      <c r="AY491" s="206" t="s">
        <v>119</v>
      </c>
    </row>
    <row r="492" spans="2:65" s="1" customFormat="1" ht="38.25" customHeight="1">
      <c r="B492" s="41"/>
      <c r="C492" s="253" t="s">
        <v>857</v>
      </c>
      <c r="D492" s="253" t="s">
        <v>453</v>
      </c>
      <c r="E492" s="254" t="s">
        <v>858</v>
      </c>
      <c r="F492" s="255" t="s">
        <v>859</v>
      </c>
      <c r="G492" s="256" t="s">
        <v>222</v>
      </c>
      <c r="H492" s="257">
        <v>2</v>
      </c>
      <c r="I492" s="258"/>
      <c r="J492" s="259">
        <f>ROUND(I492*H492,2)</f>
        <v>0</v>
      </c>
      <c r="K492" s="255" t="s">
        <v>124</v>
      </c>
      <c r="L492" s="260"/>
      <c r="M492" s="261" t="s">
        <v>21</v>
      </c>
      <c r="N492" s="262" t="s">
        <v>45</v>
      </c>
      <c r="O492" s="42"/>
      <c r="P492" s="192">
        <f>O492*H492</f>
        <v>0</v>
      </c>
      <c r="Q492" s="192">
        <v>0.011</v>
      </c>
      <c r="R492" s="192">
        <f>Q492*H492</f>
        <v>0.022</v>
      </c>
      <c r="S492" s="192">
        <v>0</v>
      </c>
      <c r="T492" s="193">
        <f>S492*H492</f>
        <v>0</v>
      </c>
      <c r="AR492" s="24" t="s">
        <v>167</v>
      </c>
      <c r="AT492" s="24" t="s">
        <v>453</v>
      </c>
      <c r="AU492" s="24" t="s">
        <v>84</v>
      </c>
      <c r="AY492" s="24" t="s">
        <v>119</v>
      </c>
      <c r="BE492" s="194">
        <f>IF(N492="základní",J492,0)</f>
        <v>0</v>
      </c>
      <c r="BF492" s="194">
        <f>IF(N492="snížená",J492,0)</f>
        <v>0</v>
      </c>
      <c r="BG492" s="194">
        <f>IF(N492="zákl. přenesená",J492,0)</f>
        <v>0</v>
      </c>
      <c r="BH492" s="194">
        <f>IF(N492="sníž. přenesená",J492,0)</f>
        <v>0</v>
      </c>
      <c r="BI492" s="194">
        <f>IF(N492="nulová",J492,0)</f>
        <v>0</v>
      </c>
      <c r="BJ492" s="24" t="s">
        <v>82</v>
      </c>
      <c r="BK492" s="194">
        <f>ROUND(I492*H492,2)</f>
        <v>0</v>
      </c>
      <c r="BL492" s="24" t="s">
        <v>118</v>
      </c>
      <c r="BM492" s="24" t="s">
        <v>860</v>
      </c>
    </row>
    <row r="493" spans="2:51" s="10" customFormat="1" ht="13.5">
      <c r="B493" s="195"/>
      <c r="C493" s="196"/>
      <c r="D493" s="197" t="s">
        <v>127</v>
      </c>
      <c r="E493" s="198" t="s">
        <v>21</v>
      </c>
      <c r="F493" s="199" t="s">
        <v>861</v>
      </c>
      <c r="G493" s="196"/>
      <c r="H493" s="200">
        <v>2</v>
      </c>
      <c r="I493" s="201"/>
      <c r="J493" s="196"/>
      <c r="K493" s="196"/>
      <c r="L493" s="202"/>
      <c r="M493" s="203"/>
      <c r="N493" s="204"/>
      <c r="O493" s="204"/>
      <c r="P493" s="204"/>
      <c r="Q493" s="204"/>
      <c r="R493" s="204"/>
      <c r="S493" s="204"/>
      <c r="T493" s="205"/>
      <c r="AT493" s="206" t="s">
        <v>127</v>
      </c>
      <c r="AU493" s="206" t="s">
        <v>84</v>
      </c>
      <c r="AV493" s="10" t="s">
        <v>84</v>
      </c>
      <c r="AW493" s="10" t="s">
        <v>38</v>
      </c>
      <c r="AX493" s="10" t="s">
        <v>82</v>
      </c>
      <c r="AY493" s="206" t="s">
        <v>119</v>
      </c>
    </row>
    <row r="494" spans="2:51" s="11" customFormat="1" ht="13.5">
      <c r="B494" s="207"/>
      <c r="C494" s="208"/>
      <c r="D494" s="197" t="s">
        <v>127</v>
      </c>
      <c r="E494" s="209" t="s">
        <v>21</v>
      </c>
      <c r="F494" s="210" t="s">
        <v>862</v>
      </c>
      <c r="G494" s="208"/>
      <c r="H494" s="209" t="s">
        <v>21</v>
      </c>
      <c r="I494" s="211"/>
      <c r="J494" s="208"/>
      <c r="K494" s="208"/>
      <c r="L494" s="212"/>
      <c r="M494" s="213"/>
      <c r="N494" s="214"/>
      <c r="O494" s="214"/>
      <c r="P494" s="214"/>
      <c r="Q494" s="214"/>
      <c r="R494" s="214"/>
      <c r="S494" s="214"/>
      <c r="T494" s="215"/>
      <c r="AT494" s="216" t="s">
        <v>127</v>
      </c>
      <c r="AU494" s="216" t="s">
        <v>84</v>
      </c>
      <c r="AV494" s="11" t="s">
        <v>82</v>
      </c>
      <c r="AW494" s="11" t="s">
        <v>38</v>
      </c>
      <c r="AX494" s="11" t="s">
        <v>74</v>
      </c>
      <c r="AY494" s="216" t="s">
        <v>119</v>
      </c>
    </row>
    <row r="495" spans="2:51" s="11" customFormat="1" ht="13.5">
      <c r="B495" s="207"/>
      <c r="C495" s="208"/>
      <c r="D495" s="197" t="s">
        <v>127</v>
      </c>
      <c r="E495" s="209" t="s">
        <v>21</v>
      </c>
      <c r="F495" s="210" t="s">
        <v>863</v>
      </c>
      <c r="G495" s="208"/>
      <c r="H495" s="209" t="s">
        <v>21</v>
      </c>
      <c r="I495" s="211"/>
      <c r="J495" s="208"/>
      <c r="K495" s="208"/>
      <c r="L495" s="212"/>
      <c r="M495" s="213"/>
      <c r="N495" s="214"/>
      <c r="O495" s="214"/>
      <c r="P495" s="214"/>
      <c r="Q495" s="214"/>
      <c r="R495" s="214"/>
      <c r="S495" s="214"/>
      <c r="T495" s="215"/>
      <c r="AT495" s="216" t="s">
        <v>127</v>
      </c>
      <c r="AU495" s="216" t="s">
        <v>84</v>
      </c>
      <c r="AV495" s="11" t="s">
        <v>82</v>
      </c>
      <c r="AW495" s="11" t="s">
        <v>38</v>
      </c>
      <c r="AX495" s="11" t="s">
        <v>74</v>
      </c>
      <c r="AY495" s="216" t="s">
        <v>119</v>
      </c>
    </row>
    <row r="496" spans="2:51" s="11" customFormat="1" ht="13.5">
      <c r="B496" s="207"/>
      <c r="C496" s="208"/>
      <c r="D496" s="197" t="s">
        <v>127</v>
      </c>
      <c r="E496" s="209" t="s">
        <v>21</v>
      </c>
      <c r="F496" s="210" t="s">
        <v>864</v>
      </c>
      <c r="G496" s="208"/>
      <c r="H496" s="209" t="s">
        <v>21</v>
      </c>
      <c r="I496" s="211"/>
      <c r="J496" s="208"/>
      <c r="K496" s="208"/>
      <c r="L496" s="212"/>
      <c r="M496" s="213"/>
      <c r="N496" s="214"/>
      <c r="O496" s="214"/>
      <c r="P496" s="214"/>
      <c r="Q496" s="214"/>
      <c r="R496" s="214"/>
      <c r="S496" s="214"/>
      <c r="T496" s="215"/>
      <c r="AT496" s="216" t="s">
        <v>127</v>
      </c>
      <c r="AU496" s="216" t="s">
        <v>84</v>
      </c>
      <c r="AV496" s="11" t="s">
        <v>82</v>
      </c>
      <c r="AW496" s="11" t="s">
        <v>38</v>
      </c>
      <c r="AX496" s="11" t="s">
        <v>74</v>
      </c>
      <c r="AY496" s="216" t="s">
        <v>119</v>
      </c>
    </row>
    <row r="497" spans="2:51" s="11" customFormat="1" ht="13.5">
      <c r="B497" s="207"/>
      <c r="C497" s="208"/>
      <c r="D497" s="197" t="s">
        <v>127</v>
      </c>
      <c r="E497" s="209" t="s">
        <v>21</v>
      </c>
      <c r="F497" s="210" t="s">
        <v>865</v>
      </c>
      <c r="G497" s="208"/>
      <c r="H497" s="209" t="s">
        <v>21</v>
      </c>
      <c r="I497" s="211"/>
      <c r="J497" s="208"/>
      <c r="K497" s="208"/>
      <c r="L497" s="212"/>
      <c r="M497" s="213"/>
      <c r="N497" s="214"/>
      <c r="O497" s="214"/>
      <c r="P497" s="214"/>
      <c r="Q497" s="214"/>
      <c r="R497" s="214"/>
      <c r="S497" s="214"/>
      <c r="T497" s="215"/>
      <c r="AT497" s="216" t="s">
        <v>127</v>
      </c>
      <c r="AU497" s="216" t="s">
        <v>84</v>
      </c>
      <c r="AV497" s="11" t="s">
        <v>82</v>
      </c>
      <c r="AW497" s="11" t="s">
        <v>38</v>
      </c>
      <c r="AX497" s="11" t="s">
        <v>74</v>
      </c>
      <c r="AY497" s="216" t="s">
        <v>119</v>
      </c>
    </row>
    <row r="498" spans="2:65" s="1" customFormat="1" ht="25.5" customHeight="1">
      <c r="B498" s="41"/>
      <c r="C498" s="183" t="s">
        <v>866</v>
      </c>
      <c r="D498" s="183" t="s">
        <v>120</v>
      </c>
      <c r="E498" s="184" t="s">
        <v>867</v>
      </c>
      <c r="F498" s="185" t="s">
        <v>868</v>
      </c>
      <c r="G498" s="186" t="s">
        <v>222</v>
      </c>
      <c r="H498" s="187">
        <v>2</v>
      </c>
      <c r="I498" s="188"/>
      <c r="J498" s="189">
        <f>ROUND(I498*H498,2)</f>
        <v>0</v>
      </c>
      <c r="K498" s="185" t="s">
        <v>124</v>
      </c>
      <c r="L498" s="61"/>
      <c r="M498" s="190" t="s">
        <v>21</v>
      </c>
      <c r="N498" s="191" t="s">
        <v>45</v>
      </c>
      <c r="O498" s="42"/>
      <c r="P498" s="192">
        <f>O498*H498</f>
        <v>0</v>
      </c>
      <c r="Q498" s="192">
        <v>0</v>
      </c>
      <c r="R498" s="192">
        <f>Q498*H498</f>
        <v>0</v>
      </c>
      <c r="S498" s="192">
        <v>0</v>
      </c>
      <c r="T498" s="193">
        <f>S498*H498</f>
        <v>0</v>
      </c>
      <c r="AR498" s="24" t="s">
        <v>118</v>
      </c>
      <c r="AT498" s="24" t="s">
        <v>120</v>
      </c>
      <c r="AU498" s="24" t="s">
        <v>84</v>
      </c>
      <c r="AY498" s="24" t="s">
        <v>119</v>
      </c>
      <c r="BE498" s="194">
        <f>IF(N498="základní",J498,0)</f>
        <v>0</v>
      </c>
      <c r="BF498" s="194">
        <f>IF(N498="snížená",J498,0)</f>
        <v>0</v>
      </c>
      <c r="BG498" s="194">
        <f>IF(N498="zákl. přenesená",J498,0)</f>
        <v>0</v>
      </c>
      <c r="BH498" s="194">
        <f>IF(N498="sníž. přenesená",J498,0)</f>
        <v>0</v>
      </c>
      <c r="BI498" s="194">
        <f>IF(N498="nulová",J498,0)</f>
        <v>0</v>
      </c>
      <c r="BJ498" s="24" t="s">
        <v>82</v>
      </c>
      <c r="BK498" s="194">
        <f>ROUND(I498*H498,2)</f>
        <v>0</v>
      </c>
      <c r="BL498" s="24" t="s">
        <v>118</v>
      </c>
      <c r="BM498" s="24" t="s">
        <v>869</v>
      </c>
    </row>
    <row r="499" spans="2:47" s="1" customFormat="1" ht="81">
      <c r="B499" s="41"/>
      <c r="C499" s="63"/>
      <c r="D499" s="197" t="s">
        <v>209</v>
      </c>
      <c r="E499" s="63"/>
      <c r="F499" s="229" t="s">
        <v>870</v>
      </c>
      <c r="G499" s="63"/>
      <c r="H499" s="63"/>
      <c r="I499" s="156"/>
      <c r="J499" s="63"/>
      <c r="K499" s="63"/>
      <c r="L499" s="61"/>
      <c r="M499" s="230"/>
      <c r="N499" s="42"/>
      <c r="O499" s="42"/>
      <c r="P499" s="42"/>
      <c r="Q499" s="42"/>
      <c r="R499" s="42"/>
      <c r="S499" s="42"/>
      <c r="T499" s="78"/>
      <c r="AT499" s="24" t="s">
        <v>209</v>
      </c>
      <c r="AU499" s="24" t="s">
        <v>84</v>
      </c>
    </row>
    <row r="500" spans="2:51" s="10" customFormat="1" ht="13.5">
      <c r="B500" s="195"/>
      <c r="C500" s="196"/>
      <c r="D500" s="197" t="s">
        <v>127</v>
      </c>
      <c r="E500" s="198" t="s">
        <v>21</v>
      </c>
      <c r="F500" s="199" t="s">
        <v>871</v>
      </c>
      <c r="G500" s="196"/>
      <c r="H500" s="200">
        <v>2</v>
      </c>
      <c r="I500" s="201"/>
      <c r="J500" s="196"/>
      <c r="K500" s="196"/>
      <c r="L500" s="202"/>
      <c r="M500" s="203"/>
      <c r="N500" s="204"/>
      <c r="O500" s="204"/>
      <c r="P500" s="204"/>
      <c r="Q500" s="204"/>
      <c r="R500" s="204"/>
      <c r="S500" s="204"/>
      <c r="T500" s="205"/>
      <c r="AT500" s="206" t="s">
        <v>127</v>
      </c>
      <c r="AU500" s="206" t="s">
        <v>84</v>
      </c>
      <c r="AV500" s="10" t="s">
        <v>84</v>
      </c>
      <c r="AW500" s="10" t="s">
        <v>38</v>
      </c>
      <c r="AX500" s="10" t="s">
        <v>82</v>
      </c>
      <c r="AY500" s="206" t="s">
        <v>119</v>
      </c>
    </row>
    <row r="501" spans="2:65" s="1" customFormat="1" ht="16.5" customHeight="1">
      <c r="B501" s="41"/>
      <c r="C501" s="253" t="s">
        <v>872</v>
      </c>
      <c r="D501" s="253" t="s">
        <v>453</v>
      </c>
      <c r="E501" s="254" t="s">
        <v>873</v>
      </c>
      <c r="F501" s="255" t="s">
        <v>874</v>
      </c>
      <c r="G501" s="256" t="s">
        <v>222</v>
      </c>
      <c r="H501" s="257">
        <v>2</v>
      </c>
      <c r="I501" s="258"/>
      <c r="J501" s="259">
        <f>ROUND(I501*H501,2)</f>
        <v>0</v>
      </c>
      <c r="K501" s="255" t="s">
        <v>124</v>
      </c>
      <c r="L501" s="260"/>
      <c r="M501" s="261" t="s">
        <v>21</v>
      </c>
      <c r="N501" s="262" t="s">
        <v>45</v>
      </c>
      <c r="O501" s="42"/>
      <c r="P501" s="192">
        <f>O501*H501</f>
        <v>0</v>
      </c>
      <c r="Q501" s="192">
        <v>0.0021</v>
      </c>
      <c r="R501" s="192">
        <f>Q501*H501</f>
        <v>0.0042</v>
      </c>
      <c r="S501" s="192">
        <v>0</v>
      </c>
      <c r="T501" s="193">
        <f>S501*H501</f>
        <v>0</v>
      </c>
      <c r="AR501" s="24" t="s">
        <v>167</v>
      </c>
      <c r="AT501" s="24" t="s">
        <v>453</v>
      </c>
      <c r="AU501" s="24" t="s">
        <v>84</v>
      </c>
      <c r="AY501" s="24" t="s">
        <v>119</v>
      </c>
      <c r="BE501" s="194">
        <f>IF(N501="základní",J501,0)</f>
        <v>0</v>
      </c>
      <c r="BF501" s="194">
        <f>IF(N501="snížená",J501,0)</f>
        <v>0</v>
      </c>
      <c r="BG501" s="194">
        <f>IF(N501="zákl. přenesená",J501,0)</f>
        <v>0</v>
      </c>
      <c r="BH501" s="194">
        <f>IF(N501="sníž. přenesená",J501,0)</f>
        <v>0</v>
      </c>
      <c r="BI501" s="194">
        <f>IF(N501="nulová",J501,0)</f>
        <v>0</v>
      </c>
      <c r="BJ501" s="24" t="s">
        <v>82</v>
      </c>
      <c r="BK501" s="194">
        <f>ROUND(I501*H501,2)</f>
        <v>0</v>
      </c>
      <c r="BL501" s="24" t="s">
        <v>118</v>
      </c>
      <c r="BM501" s="24" t="s">
        <v>875</v>
      </c>
    </row>
    <row r="502" spans="2:51" s="10" customFormat="1" ht="13.5">
      <c r="B502" s="195"/>
      <c r="C502" s="196"/>
      <c r="D502" s="197" t="s">
        <v>127</v>
      </c>
      <c r="E502" s="198" t="s">
        <v>21</v>
      </c>
      <c r="F502" s="199" t="s">
        <v>871</v>
      </c>
      <c r="G502" s="196"/>
      <c r="H502" s="200">
        <v>2</v>
      </c>
      <c r="I502" s="201"/>
      <c r="J502" s="196"/>
      <c r="K502" s="196"/>
      <c r="L502" s="202"/>
      <c r="M502" s="203"/>
      <c r="N502" s="204"/>
      <c r="O502" s="204"/>
      <c r="P502" s="204"/>
      <c r="Q502" s="204"/>
      <c r="R502" s="204"/>
      <c r="S502" s="204"/>
      <c r="T502" s="205"/>
      <c r="AT502" s="206" t="s">
        <v>127</v>
      </c>
      <c r="AU502" s="206" t="s">
        <v>84</v>
      </c>
      <c r="AV502" s="10" t="s">
        <v>84</v>
      </c>
      <c r="AW502" s="10" t="s">
        <v>38</v>
      </c>
      <c r="AX502" s="10" t="s">
        <v>82</v>
      </c>
      <c r="AY502" s="206" t="s">
        <v>119</v>
      </c>
    </row>
    <row r="503" spans="2:65" s="1" customFormat="1" ht="16.5" customHeight="1">
      <c r="B503" s="41"/>
      <c r="C503" s="183" t="s">
        <v>876</v>
      </c>
      <c r="D503" s="183" t="s">
        <v>120</v>
      </c>
      <c r="E503" s="184" t="s">
        <v>877</v>
      </c>
      <c r="F503" s="185" t="s">
        <v>878</v>
      </c>
      <c r="G503" s="186" t="s">
        <v>222</v>
      </c>
      <c r="H503" s="187">
        <v>6</v>
      </c>
      <c r="I503" s="188"/>
      <c r="J503" s="189">
        <f>ROUND(I503*H503,2)</f>
        <v>0</v>
      </c>
      <c r="K503" s="185" t="s">
        <v>124</v>
      </c>
      <c r="L503" s="61"/>
      <c r="M503" s="190" t="s">
        <v>21</v>
      </c>
      <c r="N503" s="191" t="s">
        <v>45</v>
      </c>
      <c r="O503" s="42"/>
      <c r="P503" s="192">
        <f>O503*H503</f>
        <v>0</v>
      </c>
      <c r="Q503" s="192">
        <v>0.00018</v>
      </c>
      <c r="R503" s="192">
        <f>Q503*H503</f>
        <v>0.00108</v>
      </c>
      <c r="S503" s="192">
        <v>0</v>
      </c>
      <c r="T503" s="193">
        <f>S503*H503</f>
        <v>0</v>
      </c>
      <c r="AR503" s="24" t="s">
        <v>118</v>
      </c>
      <c r="AT503" s="24" t="s">
        <v>120</v>
      </c>
      <c r="AU503" s="24" t="s">
        <v>84</v>
      </c>
      <c r="AY503" s="24" t="s">
        <v>119</v>
      </c>
      <c r="BE503" s="194">
        <f>IF(N503="základní",J503,0)</f>
        <v>0</v>
      </c>
      <c r="BF503" s="194">
        <f>IF(N503="snížená",J503,0)</f>
        <v>0</v>
      </c>
      <c r="BG503" s="194">
        <f>IF(N503="zákl. přenesená",J503,0)</f>
        <v>0</v>
      </c>
      <c r="BH503" s="194">
        <f>IF(N503="sníž. přenesená",J503,0)</f>
        <v>0</v>
      </c>
      <c r="BI503" s="194">
        <f>IF(N503="nulová",J503,0)</f>
        <v>0</v>
      </c>
      <c r="BJ503" s="24" t="s">
        <v>82</v>
      </c>
      <c r="BK503" s="194">
        <f>ROUND(I503*H503,2)</f>
        <v>0</v>
      </c>
      <c r="BL503" s="24" t="s">
        <v>118</v>
      </c>
      <c r="BM503" s="24" t="s">
        <v>879</v>
      </c>
    </row>
    <row r="504" spans="2:47" s="1" customFormat="1" ht="40.5">
      <c r="B504" s="41"/>
      <c r="C504" s="63"/>
      <c r="D504" s="197" t="s">
        <v>209</v>
      </c>
      <c r="E504" s="63"/>
      <c r="F504" s="229" t="s">
        <v>880</v>
      </c>
      <c r="G504" s="63"/>
      <c r="H504" s="63"/>
      <c r="I504" s="156"/>
      <c r="J504" s="63"/>
      <c r="K504" s="63"/>
      <c r="L504" s="61"/>
      <c r="M504" s="230"/>
      <c r="N504" s="42"/>
      <c r="O504" s="42"/>
      <c r="P504" s="42"/>
      <c r="Q504" s="42"/>
      <c r="R504" s="42"/>
      <c r="S504" s="42"/>
      <c r="T504" s="78"/>
      <c r="AT504" s="24" t="s">
        <v>209</v>
      </c>
      <c r="AU504" s="24" t="s">
        <v>84</v>
      </c>
    </row>
    <row r="505" spans="2:51" s="10" customFormat="1" ht="13.5">
      <c r="B505" s="195"/>
      <c r="C505" s="196"/>
      <c r="D505" s="197" t="s">
        <v>127</v>
      </c>
      <c r="E505" s="198" t="s">
        <v>21</v>
      </c>
      <c r="F505" s="199" t="s">
        <v>881</v>
      </c>
      <c r="G505" s="196"/>
      <c r="H505" s="200">
        <v>6</v>
      </c>
      <c r="I505" s="201"/>
      <c r="J505" s="196"/>
      <c r="K505" s="196"/>
      <c r="L505" s="202"/>
      <c r="M505" s="203"/>
      <c r="N505" s="204"/>
      <c r="O505" s="204"/>
      <c r="P505" s="204"/>
      <c r="Q505" s="204"/>
      <c r="R505" s="204"/>
      <c r="S505" s="204"/>
      <c r="T505" s="205"/>
      <c r="AT505" s="206" t="s">
        <v>127</v>
      </c>
      <c r="AU505" s="206" t="s">
        <v>84</v>
      </c>
      <c r="AV505" s="10" t="s">
        <v>84</v>
      </c>
      <c r="AW505" s="10" t="s">
        <v>38</v>
      </c>
      <c r="AX505" s="10" t="s">
        <v>82</v>
      </c>
      <c r="AY505" s="206" t="s">
        <v>119</v>
      </c>
    </row>
    <row r="506" spans="2:65" s="1" customFormat="1" ht="16.5" customHeight="1">
      <c r="B506" s="41"/>
      <c r="C506" s="253" t="s">
        <v>882</v>
      </c>
      <c r="D506" s="253" t="s">
        <v>453</v>
      </c>
      <c r="E506" s="254" t="s">
        <v>883</v>
      </c>
      <c r="F506" s="255" t="s">
        <v>884</v>
      </c>
      <c r="G506" s="256" t="s">
        <v>222</v>
      </c>
      <c r="H506" s="257">
        <v>6</v>
      </c>
      <c r="I506" s="258"/>
      <c r="J506" s="259">
        <f>ROUND(I506*H506,2)</f>
        <v>0</v>
      </c>
      <c r="K506" s="255" t="s">
        <v>124</v>
      </c>
      <c r="L506" s="260"/>
      <c r="M506" s="261" t="s">
        <v>21</v>
      </c>
      <c r="N506" s="262" t="s">
        <v>45</v>
      </c>
      <c r="O506" s="42"/>
      <c r="P506" s="192">
        <f>O506*H506</f>
        <v>0</v>
      </c>
      <c r="Q506" s="192">
        <v>0.0004</v>
      </c>
      <c r="R506" s="192">
        <f>Q506*H506</f>
        <v>0.0024000000000000002</v>
      </c>
      <c r="S506" s="192">
        <v>0</v>
      </c>
      <c r="T506" s="193">
        <f>S506*H506</f>
        <v>0</v>
      </c>
      <c r="AR506" s="24" t="s">
        <v>167</v>
      </c>
      <c r="AT506" s="24" t="s">
        <v>453</v>
      </c>
      <c r="AU506" s="24" t="s">
        <v>84</v>
      </c>
      <c r="AY506" s="24" t="s">
        <v>119</v>
      </c>
      <c r="BE506" s="194">
        <f>IF(N506="základní",J506,0)</f>
        <v>0</v>
      </c>
      <c r="BF506" s="194">
        <f>IF(N506="snížená",J506,0)</f>
        <v>0</v>
      </c>
      <c r="BG506" s="194">
        <f>IF(N506="zákl. přenesená",J506,0)</f>
        <v>0</v>
      </c>
      <c r="BH506" s="194">
        <f>IF(N506="sníž. přenesená",J506,0)</f>
        <v>0</v>
      </c>
      <c r="BI506" s="194">
        <f>IF(N506="nulová",J506,0)</f>
        <v>0</v>
      </c>
      <c r="BJ506" s="24" t="s">
        <v>82</v>
      </c>
      <c r="BK506" s="194">
        <f>ROUND(I506*H506,2)</f>
        <v>0</v>
      </c>
      <c r="BL506" s="24" t="s">
        <v>118</v>
      </c>
      <c r="BM506" s="24" t="s">
        <v>885</v>
      </c>
    </row>
    <row r="507" spans="2:65" s="1" customFormat="1" ht="25.5" customHeight="1">
      <c r="B507" s="41"/>
      <c r="C507" s="183" t="s">
        <v>886</v>
      </c>
      <c r="D507" s="183" t="s">
        <v>120</v>
      </c>
      <c r="E507" s="184" t="s">
        <v>887</v>
      </c>
      <c r="F507" s="185" t="s">
        <v>888</v>
      </c>
      <c r="G507" s="186" t="s">
        <v>222</v>
      </c>
      <c r="H507" s="187">
        <v>5</v>
      </c>
      <c r="I507" s="188"/>
      <c r="J507" s="189">
        <f>ROUND(I507*H507,2)</f>
        <v>0</v>
      </c>
      <c r="K507" s="185" t="s">
        <v>124</v>
      </c>
      <c r="L507" s="61"/>
      <c r="M507" s="190" t="s">
        <v>21</v>
      </c>
      <c r="N507" s="191" t="s">
        <v>45</v>
      </c>
      <c r="O507" s="42"/>
      <c r="P507" s="192">
        <f>O507*H507</f>
        <v>0</v>
      </c>
      <c r="Q507" s="192">
        <v>0.0007</v>
      </c>
      <c r="R507" s="192">
        <f>Q507*H507</f>
        <v>0.0035</v>
      </c>
      <c r="S507" s="192">
        <v>0</v>
      </c>
      <c r="T507" s="193">
        <f>S507*H507</f>
        <v>0</v>
      </c>
      <c r="AR507" s="24" t="s">
        <v>118</v>
      </c>
      <c r="AT507" s="24" t="s">
        <v>120</v>
      </c>
      <c r="AU507" s="24" t="s">
        <v>84</v>
      </c>
      <c r="AY507" s="24" t="s">
        <v>119</v>
      </c>
      <c r="BE507" s="194">
        <f>IF(N507="základní",J507,0)</f>
        <v>0</v>
      </c>
      <c r="BF507" s="194">
        <f>IF(N507="snížená",J507,0)</f>
        <v>0</v>
      </c>
      <c r="BG507" s="194">
        <f>IF(N507="zákl. přenesená",J507,0)</f>
        <v>0</v>
      </c>
      <c r="BH507" s="194">
        <f>IF(N507="sníž. přenesená",J507,0)</f>
        <v>0</v>
      </c>
      <c r="BI507" s="194">
        <f>IF(N507="nulová",J507,0)</f>
        <v>0</v>
      </c>
      <c r="BJ507" s="24" t="s">
        <v>82</v>
      </c>
      <c r="BK507" s="194">
        <f>ROUND(I507*H507,2)</f>
        <v>0</v>
      </c>
      <c r="BL507" s="24" t="s">
        <v>118</v>
      </c>
      <c r="BM507" s="24" t="s">
        <v>889</v>
      </c>
    </row>
    <row r="508" spans="2:51" s="10" customFormat="1" ht="13.5">
      <c r="B508" s="195"/>
      <c r="C508" s="196"/>
      <c r="D508" s="197" t="s">
        <v>127</v>
      </c>
      <c r="E508" s="198" t="s">
        <v>21</v>
      </c>
      <c r="F508" s="199" t="s">
        <v>890</v>
      </c>
      <c r="G508" s="196"/>
      <c r="H508" s="200">
        <v>2</v>
      </c>
      <c r="I508" s="201"/>
      <c r="J508" s="196"/>
      <c r="K508" s="196"/>
      <c r="L508" s="202"/>
      <c r="M508" s="203"/>
      <c r="N508" s="204"/>
      <c r="O508" s="204"/>
      <c r="P508" s="204"/>
      <c r="Q508" s="204"/>
      <c r="R508" s="204"/>
      <c r="S508" s="204"/>
      <c r="T508" s="205"/>
      <c r="AT508" s="206" t="s">
        <v>127</v>
      </c>
      <c r="AU508" s="206" t="s">
        <v>84</v>
      </c>
      <c r="AV508" s="10" t="s">
        <v>84</v>
      </c>
      <c r="AW508" s="10" t="s">
        <v>38</v>
      </c>
      <c r="AX508" s="10" t="s">
        <v>74</v>
      </c>
      <c r="AY508" s="206" t="s">
        <v>119</v>
      </c>
    </row>
    <row r="509" spans="2:51" s="10" customFormat="1" ht="13.5">
      <c r="B509" s="195"/>
      <c r="C509" s="196"/>
      <c r="D509" s="197" t="s">
        <v>127</v>
      </c>
      <c r="E509" s="198" t="s">
        <v>21</v>
      </c>
      <c r="F509" s="199" t="s">
        <v>891</v>
      </c>
      <c r="G509" s="196"/>
      <c r="H509" s="200">
        <v>2</v>
      </c>
      <c r="I509" s="201"/>
      <c r="J509" s="196"/>
      <c r="K509" s="196"/>
      <c r="L509" s="202"/>
      <c r="M509" s="203"/>
      <c r="N509" s="204"/>
      <c r="O509" s="204"/>
      <c r="P509" s="204"/>
      <c r="Q509" s="204"/>
      <c r="R509" s="204"/>
      <c r="S509" s="204"/>
      <c r="T509" s="205"/>
      <c r="AT509" s="206" t="s">
        <v>127</v>
      </c>
      <c r="AU509" s="206" t="s">
        <v>84</v>
      </c>
      <c r="AV509" s="10" t="s">
        <v>84</v>
      </c>
      <c r="AW509" s="10" t="s">
        <v>38</v>
      </c>
      <c r="AX509" s="10" t="s">
        <v>74</v>
      </c>
      <c r="AY509" s="206" t="s">
        <v>119</v>
      </c>
    </row>
    <row r="510" spans="2:51" s="10" customFormat="1" ht="13.5">
      <c r="B510" s="195"/>
      <c r="C510" s="196"/>
      <c r="D510" s="197" t="s">
        <v>127</v>
      </c>
      <c r="E510" s="198" t="s">
        <v>21</v>
      </c>
      <c r="F510" s="199" t="s">
        <v>892</v>
      </c>
      <c r="G510" s="196"/>
      <c r="H510" s="200">
        <v>1</v>
      </c>
      <c r="I510" s="201"/>
      <c r="J510" s="196"/>
      <c r="K510" s="196"/>
      <c r="L510" s="202"/>
      <c r="M510" s="203"/>
      <c r="N510" s="204"/>
      <c r="O510" s="204"/>
      <c r="P510" s="204"/>
      <c r="Q510" s="204"/>
      <c r="R510" s="204"/>
      <c r="S510" s="204"/>
      <c r="T510" s="205"/>
      <c r="AT510" s="206" t="s">
        <v>127</v>
      </c>
      <c r="AU510" s="206" t="s">
        <v>84</v>
      </c>
      <c r="AV510" s="10" t="s">
        <v>84</v>
      </c>
      <c r="AW510" s="10" t="s">
        <v>38</v>
      </c>
      <c r="AX510" s="10" t="s">
        <v>74</v>
      </c>
      <c r="AY510" s="206" t="s">
        <v>119</v>
      </c>
    </row>
    <row r="511" spans="2:51" s="13" customFormat="1" ht="13.5">
      <c r="B511" s="231"/>
      <c r="C511" s="232"/>
      <c r="D511" s="197" t="s">
        <v>127</v>
      </c>
      <c r="E511" s="233" t="s">
        <v>21</v>
      </c>
      <c r="F511" s="234" t="s">
        <v>219</v>
      </c>
      <c r="G511" s="232"/>
      <c r="H511" s="235">
        <v>5</v>
      </c>
      <c r="I511" s="236"/>
      <c r="J511" s="232"/>
      <c r="K511" s="232"/>
      <c r="L511" s="237"/>
      <c r="M511" s="238"/>
      <c r="N511" s="239"/>
      <c r="O511" s="239"/>
      <c r="P511" s="239"/>
      <c r="Q511" s="239"/>
      <c r="R511" s="239"/>
      <c r="S511" s="239"/>
      <c r="T511" s="240"/>
      <c r="AT511" s="241" t="s">
        <v>127</v>
      </c>
      <c r="AU511" s="241" t="s">
        <v>84</v>
      </c>
      <c r="AV511" s="13" t="s">
        <v>118</v>
      </c>
      <c r="AW511" s="13" t="s">
        <v>38</v>
      </c>
      <c r="AX511" s="13" t="s">
        <v>82</v>
      </c>
      <c r="AY511" s="241" t="s">
        <v>119</v>
      </c>
    </row>
    <row r="512" spans="2:65" s="1" customFormat="1" ht="25.5" customHeight="1">
      <c r="B512" s="41"/>
      <c r="C512" s="253" t="s">
        <v>893</v>
      </c>
      <c r="D512" s="253" t="s">
        <v>453</v>
      </c>
      <c r="E512" s="254" t="s">
        <v>894</v>
      </c>
      <c r="F512" s="255" t="s">
        <v>895</v>
      </c>
      <c r="G512" s="256" t="s">
        <v>222</v>
      </c>
      <c r="H512" s="257">
        <v>4</v>
      </c>
      <c r="I512" s="258"/>
      <c r="J512" s="259">
        <f>ROUND(I512*H512,2)</f>
        <v>0</v>
      </c>
      <c r="K512" s="255" t="s">
        <v>124</v>
      </c>
      <c r="L512" s="260"/>
      <c r="M512" s="261" t="s">
        <v>21</v>
      </c>
      <c r="N512" s="262" t="s">
        <v>45</v>
      </c>
      <c r="O512" s="42"/>
      <c r="P512" s="192">
        <f>O512*H512</f>
        <v>0</v>
      </c>
      <c r="Q512" s="192">
        <v>0.0024</v>
      </c>
      <c r="R512" s="192">
        <f>Q512*H512</f>
        <v>0.0096</v>
      </c>
      <c r="S512" s="192">
        <v>0</v>
      </c>
      <c r="T512" s="193">
        <f>S512*H512</f>
        <v>0</v>
      </c>
      <c r="AR512" s="24" t="s">
        <v>167</v>
      </c>
      <c r="AT512" s="24" t="s">
        <v>453</v>
      </c>
      <c r="AU512" s="24" t="s">
        <v>84</v>
      </c>
      <c r="AY512" s="24" t="s">
        <v>119</v>
      </c>
      <c r="BE512" s="194">
        <f>IF(N512="základní",J512,0)</f>
        <v>0</v>
      </c>
      <c r="BF512" s="194">
        <f>IF(N512="snížená",J512,0)</f>
        <v>0</v>
      </c>
      <c r="BG512" s="194">
        <f>IF(N512="zákl. přenesená",J512,0)</f>
        <v>0</v>
      </c>
      <c r="BH512" s="194">
        <f>IF(N512="sníž. přenesená",J512,0)</f>
        <v>0</v>
      </c>
      <c r="BI512" s="194">
        <f>IF(N512="nulová",J512,0)</f>
        <v>0</v>
      </c>
      <c r="BJ512" s="24" t="s">
        <v>82</v>
      </c>
      <c r="BK512" s="194">
        <f>ROUND(I512*H512,2)</f>
        <v>0</v>
      </c>
      <c r="BL512" s="24" t="s">
        <v>118</v>
      </c>
      <c r="BM512" s="24" t="s">
        <v>896</v>
      </c>
    </row>
    <row r="513" spans="2:51" s="10" customFormat="1" ht="13.5">
      <c r="B513" s="195"/>
      <c r="C513" s="196"/>
      <c r="D513" s="197" t="s">
        <v>127</v>
      </c>
      <c r="E513" s="198" t="s">
        <v>21</v>
      </c>
      <c r="F513" s="199" t="s">
        <v>890</v>
      </c>
      <c r="G513" s="196"/>
      <c r="H513" s="200">
        <v>2</v>
      </c>
      <c r="I513" s="201"/>
      <c r="J513" s="196"/>
      <c r="K513" s="196"/>
      <c r="L513" s="202"/>
      <c r="M513" s="203"/>
      <c r="N513" s="204"/>
      <c r="O513" s="204"/>
      <c r="P513" s="204"/>
      <c r="Q513" s="204"/>
      <c r="R513" s="204"/>
      <c r="S513" s="204"/>
      <c r="T513" s="205"/>
      <c r="AT513" s="206" t="s">
        <v>127</v>
      </c>
      <c r="AU513" s="206" t="s">
        <v>84</v>
      </c>
      <c r="AV513" s="10" t="s">
        <v>84</v>
      </c>
      <c r="AW513" s="10" t="s">
        <v>38</v>
      </c>
      <c r="AX513" s="10" t="s">
        <v>74</v>
      </c>
      <c r="AY513" s="206" t="s">
        <v>119</v>
      </c>
    </row>
    <row r="514" spans="2:51" s="10" customFormat="1" ht="13.5">
      <c r="B514" s="195"/>
      <c r="C514" s="196"/>
      <c r="D514" s="197" t="s">
        <v>127</v>
      </c>
      <c r="E514" s="198" t="s">
        <v>21</v>
      </c>
      <c r="F514" s="199" t="s">
        <v>891</v>
      </c>
      <c r="G514" s="196"/>
      <c r="H514" s="200">
        <v>2</v>
      </c>
      <c r="I514" s="201"/>
      <c r="J514" s="196"/>
      <c r="K514" s="196"/>
      <c r="L514" s="202"/>
      <c r="M514" s="203"/>
      <c r="N514" s="204"/>
      <c r="O514" s="204"/>
      <c r="P514" s="204"/>
      <c r="Q514" s="204"/>
      <c r="R514" s="204"/>
      <c r="S514" s="204"/>
      <c r="T514" s="205"/>
      <c r="AT514" s="206" t="s">
        <v>127</v>
      </c>
      <c r="AU514" s="206" t="s">
        <v>84</v>
      </c>
      <c r="AV514" s="10" t="s">
        <v>84</v>
      </c>
      <c r="AW514" s="10" t="s">
        <v>38</v>
      </c>
      <c r="AX514" s="10" t="s">
        <v>74</v>
      </c>
      <c r="AY514" s="206" t="s">
        <v>119</v>
      </c>
    </row>
    <row r="515" spans="2:51" s="13" customFormat="1" ht="13.5">
      <c r="B515" s="231"/>
      <c r="C515" s="232"/>
      <c r="D515" s="197" t="s">
        <v>127</v>
      </c>
      <c r="E515" s="233" t="s">
        <v>21</v>
      </c>
      <c r="F515" s="234" t="s">
        <v>219</v>
      </c>
      <c r="G515" s="232"/>
      <c r="H515" s="235">
        <v>4</v>
      </c>
      <c r="I515" s="236"/>
      <c r="J515" s="232"/>
      <c r="K515" s="232"/>
      <c r="L515" s="237"/>
      <c r="M515" s="238"/>
      <c r="N515" s="239"/>
      <c r="O515" s="239"/>
      <c r="P515" s="239"/>
      <c r="Q515" s="239"/>
      <c r="R515" s="239"/>
      <c r="S515" s="239"/>
      <c r="T515" s="240"/>
      <c r="AT515" s="241" t="s">
        <v>127</v>
      </c>
      <c r="AU515" s="241" t="s">
        <v>84</v>
      </c>
      <c r="AV515" s="13" t="s">
        <v>118</v>
      </c>
      <c r="AW515" s="13" t="s">
        <v>38</v>
      </c>
      <c r="AX515" s="13" t="s">
        <v>82</v>
      </c>
      <c r="AY515" s="241" t="s">
        <v>119</v>
      </c>
    </row>
    <row r="516" spans="2:65" s="1" customFormat="1" ht="16.5" customHeight="1">
      <c r="B516" s="41"/>
      <c r="C516" s="253" t="s">
        <v>897</v>
      </c>
      <c r="D516" s="253" t="s">
        <v>453</v>
      </c>
      <c r="E516" s="254" t="s">
        <v>898</v>
      </c>
      <c r="F516" s="255" t="s">
        <v>899</v>
      </c>
      <c r="G516" s="256" t="s">
        <v>222</v>
      </c>
      <c r="H516" s="257">
        <v>1</v>
      </c>
      <c r="I516" s="258"/>
      <c r="J516" s="259">
        <f>ROUND(I516*H516,2)</f>
        <v>0</v>
      </c>
      <c r="K516" s="255" t="s">
        <v>124</v>
      </c>
      <c r="L516" s="260"/>
      <c r="M516" s="261" t="s">
        <v>21</v>
      </c>
      <c r="N516" s="262" t="s">
        <v>45</v>
      </c>
      <c r="O516" s="42"/>
      <c r="P516" s="192">
        <f>O516*H516</f>
        <v>0</v>
      </c>
      <c r="Q516" s="192">
        <v>0.004</v>
      </c>
      <c r="R516" s="192">
        <f>Q516*H516</f>
        <v>0.004</v>
      </c>
      <c r="S516" s="192">
        <v>0</v>
      </c>
      <c r="T516" s="193">
        <f>S516*H516</f>
        <v>0</v>
      </c>
      <c r="AR516" s="24" t="s">
        <v>167</v>
      </c>
      <c r="AT516" s="24" t="s">
        <v>453</v>
      </c>
      <c r="AU516" s="24" t="s">
        <v>84</v>
      </c>
      <c r="AY516" s="24" t="s">
        <v>119</v>
      </c>
      <c r="BE516" s="194">
        <f>IF(N516="základní",J516,0)</f>
        <v>0</v>
      </c>
      <c r="BF516" s="194">
        <f>IF(N516="snížená",J516,0)</f>
        <v>0</v>
      </c>
      <c r="BG516" s="194">
        <f>IF(N516="zákl. přenesená",J516,0)</f>
        <v>0</v>
      </c>
      <c r="BH516" s="194">
        <f>IF(N516="sníž. přenesená",J516,0)</f>
        <v>0</v>
      </c>
      <c r="BI516" s="194">
        <f>IF(N516="nulová",J516,0)</f>
        <v>0</v>
      </c>
      <c r="BJ516" s="24" t="s">
        <v>82</v>
      </c>
      <c r="BK516" s="194">
        <f>ROUND(I516*H516,2)</f>
        <v>0</v>
      </c>
      <c r="BL516" s="24" t="s">
        <v>118</v>
      </c>
      <c r="BM516" s="24" t="s">
        <v>900</v>
      </c>
    </row>
    <row r="517" spans="2:51" s="10" customFormat="1" ht="13.5">
      <c r="B517" s="195"/>
      <c r="C517" s="196"/>
      <c r="D517" s="197" t="s">
        <v>127</v>
      </c>
      <c r="E517" s="198" t="s">
        <v>21</v>
      </c>
      <c r="F517" s="199" t="s">
        <v>892</v>
      </c>
      <c r="G517" s="196"/>
      <c r="H517" s="200">
        <v>1</v>
      </c>
      <c r="I517" s="201"/>
      <c r="J517" s="196"/>
      <c r="K517" s="196"/>
      <c r="L517" s="202"/>
      <c r="M517" s="203"/>
      <c r="N517" s="204"/>
      <c r="O517" s="204"/>
      <c r="P517" s="204"/>
      <c r="Q517" s="204"/>
      <c r="R517" s="204"/>
      <c r="S517" s="204"/>
      <c r="T517" s="205"/>
      <c r="AT517" s="206" t="s">
        <v>127</v>
      </c>
      <c r="AU517" s="206" t="s">
        <v>84</v>
      </c>
      <c r="AV517" s="10" t="s">
        <v>84</v>
      </c>
      <c r="AW517" s="10" t="s">
        <v>38</v>
      </c>
      <c r="AX517" s="10" t="s">
        <v>82</v>
      </c>
      <c r="AY517" s="206" t="s">
        <v>119</v>
      </c>
    </row>
    <row r="518" spans="2:65" s="1" customFormat="1" ht="16.5" customHeight="1">
      <c r="B518" s="41"/>
      <c r="C518" s="183" t="s">
        <v>901</v>
      </c>
      <c r="D518" s="183" t="s">
        <v>120</v>
      </c>
      <c r="E518" s="184" t="s">
        <v>902</v>
      </c>
      <c r="F518" s="185" t="s">
        <v>903</v>
      </c>
      <c r="G518" s="186" t="s">
        <v>222</v>
      </c>
      <c r="H518" s="187">
        <v>5</v>
      </c>
      <c r="I518" s="188"/>
      <c r="J518" s="189">
        <f>ROUND(I518*H518,2)</f>
        <v>0</v>
      </c>
      <c r="K518" s="185" t="s">
        <v>124</v>
      </c>
      <c r="L518" s="61"/>
      <c r="M518" s="190" t="s">
        <v>21</v>
      </c>
      <c r="N518" s="191" t="s">
        <v>45</v>
      </c>
      <c r="O518" s="42"/>
      <c r="P518" s="192">
        <f>O518*H518</f>
        <v>0</v>
      </c>
      <c r="Q518" s="192">
        <v>0.11241</v>
      </c>
      <c r="R518" s="192">
        <f>Q518*H518</f>
        <v>0.5620499999999999</v>
      </c>
      <c r="S518" s="192">
        <v>0</v>
      </c>
      <c r="T518" s="193">
        <f>S518*H518</f>
        <v>0</v>
      </c>
      <c r="AR518" s="24" t="s">
        <v>118</v>
      </c>
      <c r="AT518" s="24" t="s">
        <v>120</v>
      </c>
      <c r="AU518" s="24" t="s">
        <v>84</v>
      </c>
      <c r="AY518" s="24" t="s">
        <v>119</v>
      </c>
      <c r="BE518" s="194">
        <f>IF(N518="základní",J518,0)</f>
        <v>0</v>
      </c>
      <c r="BF518" s="194">
        <f>IF(N518="snížená",J518,0)</f>
        <v>0</v>
      </c>
      <c r="BG518" s="194">
        <f>IF(N518="zákl. přenesená",J518,0)</f>
        <v>0</v>
      </c>
      <c r="BH518" s="194">
        <f>IF(N518="sníž. přenesená",J518,0)</f>
        <v>0</v>
      </c>
      <c r="BI518" s="194">
        <f>IF(N518="nulová",J518,0)</f>
        <v>0</v>
      </c>
      <c r="BJ518" s="24" t="s">
        <v>82</v>
      </c>
      <c r="BK518" s="194">
        <f>ROUND(I518*H518,2)</f>
        <v>0</v>
      </c>
      <c r="BL518" s="24" t="s">
        <v>118</v>
      </c>
      <c r="BM518" s="24" t="s">
        <v>904</v>
      </c>
    </row>
    <row r="519" spans="2:51" s="10" customFormat="1" ht="13.5">
      <c r="B519" s="195"/>
      <c r="C519" s="196"/>
      <c r="D519" s="197" t="s">
        <v>127</v>
      </c>
      <c r="E519" s="198" t="s">
        <v>21</v>
      </c>
      <c r="F519" s="199" t="s">
        <v>905</v>
      </c>
      <c r="G519" s="196"/>
      <c r="H519" s="200">
        <v>5</v>
      </c>
      <c r="I519" s="201"/>
      <c r="J519" s="196"/>
      <c r="K519" s="196"/>
      <c r="L519" s="202"/>
      <c r="M519" s="203"/>
      <c r="N519" s="204"/>
      <c r="O519" s="204"/>
      <c r="P519" s="204"/>
      <c r="Q519" s="204"/>
      <c r="R519" s="204"/>
      <c r="S519" s="204"/>
      <c r="T519" s="205"/>
      <c r="AT519" s="206" t="s">
        <v>127</v>
      </c>
      <c r="AU519" s="206" t="s">
        <v>84</v>
      </c>
      <c r="AV519" s="10" t="s">
        <v>84</v>
      </c>
      <c r="AW519" s="10" t="s">
        <v>38</v>
      </c>
      <c r="AX519" s="10" t="s">
        <v>82</v>
      </c>
      <c r="AY519" s="206" t="s">
        <v>119</v>
      </c>
    </row>
    <row r="520" spans="2:65" s="1" customFormat="1" ht="25.5" customHeight="1">
      <c r="B520" s="41"/>
      <c r="C520" s="253" t="s">
        <v>906</v>
      </c>
      <c r="D520" s="253" t="s">
        <v>453</v>
      </c>
      <c r="E520" s="254" t="s">
        <v>907</v>
      </c>
      <c r="F520" s="255" t="s">
        <v>908</v>
      </c>
      <c r="G520" s="256" t="s">
        <v>222</v>
      </c>
      <c r="H520" s="257">
        <v>5</v>
      </c>
      <c r="I520" s="258"/>
      <c r="J520" s="259">
        <f>ROUND(I520*H520,2)</f>
        <v>0</v>
      </c>
      <c r="K520" s="255" t="s">
        <v>124</v>
      </c>
      <c r="L520" s="260"/>
      <c r="M520" s="261" t="s">
        <v>21</v>
      </c>
      <c r="N520" s="262" t="s">
        <v>45</v>
      </c>
      <c r="O520" s="42"/>
      <c r="P520" s="192">
        <f>O520*H520</f>
        <v>0</v>
      </c>
      <c r="Q520" s="192">
        <v>0.0061</v>
      </c>
      <c r="R520" s="192">
        <f>Q520*H520</f>
        <v>0.030500000000000003</v>
      </c>
      <c r="S520" s="192">
        <v>0</v>
      </c>
      <c r="T520" s="193">
        <f>S520*H520</f>
        <v>0</v>
      </c>
      <c r="AR520" s="24" t="s">
        <v>167</v>
      </c>
      <c r="AT520" s="24" t="s">
        <v>453</v>
      </c>
      <c r="AU520" s="24" t="s">
        <v>84</v>
      </c>
      <c r="AY520" s="24" t="s">
        <v>119</v>
      </c>
      <c r="BE520" s="194">
        <f>IF(N520="základní",J520,0)</f>
        <v>0</v>
      </c>
      <c r="BF520" s="194">
        <f>IF(N520="snížená",J520,0)</f>
        <v>0</v>
      </c>
      <c r="BG520" s="194">
        <f>IF(N520="zákl. přenesená",J520,0)</f>
        <v>0</v>
      </c>
      <c r="BH520" s="194">
        <f>IF(N520="sníž. přenesená",J520,0)</f>
        <v>0</v>
      </c>
      <c r="BI520" s="194">
        <f>IF(N520="nulová",J520,0)</f>
        <v>0</v>
      </c>
      <c r="BJ520" s="24" t="s">
        <v>82</v>
      </c>
      <c r="BK520" s="194">
        <f>ROUND(I520*H520,2)</f>
        <v>0</v>
      </c>
      <c r="BL520" s="24" t="s">
        <v>118</v>
      </c>
      <c r="BM520" s="24" t="s">
        <v>909</v>
      </c>
    </row>
    <row r="521" spans="2:51" s="10" customFormat="1" ht="13.5">
      <c r="B521" s="195"/>
      <c r="C521" s="196"/>
      <c r="D521" s="197" t="s">
        <v>127</v>
      </c>
      <c r="E521" s="198" t="s">
        <v>21</v>
      </c>
      <c r="F521" s="199" t="s">
        <v>146</v>
      </c>
      <c r="G521" s="196"/>
      <c r="H521" s="200">
        <v>5</v>
      </c>
      <c r="I521" s="201"/>
      <c r="J521" s="196"/>
      <c r="K521" s="196"/>
      <c r="L521" s="202"/>
      <c r="M521" s="203"/>
      <c r="N521" s="204"/>
      <c r="O521" s="204"/>
      <c r="P521" s="204"/>
      <c r="Q521" s="204"/>
      <c r="R521" s="204"/>
      <c r="S521" s="204"/>
      <c r="T521" s="205"/>
      <c r="AT521" s="206" t="s">
        <v>127</v>
      </c>
      <c r="AU521" s="206" t="s">
        <v>84</v>
      </c>
      <c r="AV521" s="10" t="s">
        <v>84</v>
      </c>
      <c r="AW521" s="10" t="s">
        <v>38</v>
      </c>
      <c r="AX521" s="10" t="s">
        <v>82</v>
      </c>
      <c r="AY521" s="206" t="s">
        <v>119</v>
      </c>
    </row>
    <row r="522" spans="2:65" s="1" customFormat="1" ht="25.5" customHeight="1">
      <c r="B522" s="41"/>
      <c r="C522" s="183" t="s">
        <v>910</v>
      </c>
      <c r="D522" s="183" t="s">
        <v>120</v>
      </c>
      <c r="E522" s="184" t="s">
        <v>911</v>
      </c>
      <c r="F522" s="185" t="s">
        <v>912</v>
      </c>
      <c r="G522" s="186" t="s">
        <v>259</v>
      </c>
      <c r="H522" s="187">
        <v>33.5</v>
      </c>
      <c r="I522" s="188"/>
      <c r="J522" s="189">
        <f>ROUND(I522*H522,2)</f>
        <v>0</v>
      </c>
      <c r="K522" s="185" t="s">
        <v>124</v>
      </c>
      <c r="L522" s="61"/>
      <c r="M522" s="190" t="s">
        <v>21</v>
      </c>
      <c r="N522" s="191" t="s">
        <v>45</v>
      </c>
      <c r="O522" s="42"/>
      <c r="P522" s="192">
        <f>O522*H522</f>
        <v>0</v>
      </c>
      <c r="Q522" s="192">
        <v>0.00033</v>
      </c>
      <c r="R522" s="192">
        <f>Q522*H522</f>
        <v>0.011055</v>
      </c>
      <c r="S522" s="192">
        <v>0</v>
      </c>
      <c r="T522" s="193">
        <f>S522*H522</f>
        <v>0</v>
      </c>
      <c r="AR522" s="24" t="s">
        <v>118</v>
      </c>
      <c r="AT522" s="24" t="s">
        <v>120</v>
      </c>
      <c r="AU522" s="24" t="s">
        <v>84</v>
      </c>
      <c r="AY522" s="24" t="s">
        <v>119</v>
      </c>
      <c r="BE522" s="194">
        <f>IF(N522="základní",J522,0)</f>
        <v>0</v>
      </c>
      <c r="BF522" s="194">
        <f>IF(N522="snížená",J522,0)</f>
        <v>0</v>
      </c>
      <c r="BG522" s="194">
        <f>IF(N522="zákl. přenesená",J522,0)</f>
        <v>0</v>
      </c>
      <c r="BH522" s="194">
        <f>IF(N522="sníž. přenesená",J522,0)</f>
        <v>0</v>
      </c>
      <c r="BI522" s="194">
        <f>IF(N522="nulová",J522,0)</f>
        <v>0</v>
      </c>
      <c r="BJ522" s="24" t="s">
        <v>82</v>
      </c>
      <c r="BK522" s="194">
        <f>ROUND(I522*H522,2)</f>
        <v>0</v>
      </c>
      <c r="BL522" s="24" t="s">
        <v>118</v>
      </c>
      <c r="BM522" s="24" t="s">
        <v>913</v>
      </c>
    </row>
    <row r="523" spans="2:47" s="1" customFormat="1" ht="108">
      <c r="B523" s="41"/>
      <c r="C523" s="63"/>
      <c r="D523" s="197" t="s">
        <v>209</v>
      </c>
      <c r="E523" s="63"/>
      <c r="F523" s="229" t="s">
        <v>914</v>
      </c>
      <c r="G523" s="63"/>
      <c r="H523" s="63"/>
      <c r="I523" s="156"/>
      <c r="J523" s="63"/>
      <c r="K523" s="63"/>
      <c r="L523" s="61"/>
      <c r="M523" s="230"/>
      <c r="N523" s="42"/>
      <c r="O523" s="42"/>
      <c r="P523" s="42"/>
      <c r="Q523" s="42"/>
      <c r="R523" s="42"/>
      <c r="S523" s="42"/>
      <c r="T523" s="78"/>
      <c r="AT523" s="24" t="s">
        <v>209</v>
      </c>
      <c r="AU523" s="24" t="s">
        <v>84</v>
      </c>
    </row>
    <row r="524" spans="2:51" s="10" customFormat="1" ht="13.5">
      <c r="B524" s="195"/>
      <c r="C524" s="196"/>
      <c r="D524" s="197" t="s">
        <v>127</v>
      </c>
      <c r="E524" s="198" t="s">
        <v>21</v>
      </c>
      <c r="F524" s="199" t="s">
        <v>915</v>
      </c>
      <c r="G524" s="196"/>
      <c r="H524" s="200">
        <v>33.5</v>
      </c>
      <c r="I524" s="201"/>
      <c r="J524" s="196"/>
      <c r="K524" s="196"/>
      <c r="L524" s="202"/>
      <c r="M524" s="203"/>
      <c r="N524" s="204"/>
      <c r="O524" s="204"/>
      <c r="P524" s="204"/>
      <c r="Q524" s="204"/>
      <c r="R524" s="204"/>
      <c r="S524" s="204"/>
      <c r="T524" s="205"/>
      <c r="AT524" s="206" t="s">
        <v>127</v>
      </c>
      <c r="AU524" s="206" t="s">
        <v>84</v>
      </c>
      <c r="AV524" s="10" t="s">
        <v>84</v>
      </c>
      <c r="AW524" s="10" t="s">
        <v>38</v>
      </c>
      <c r="AX524" s="10" t="s">
        <v>82</v>
      </c>
      <c r="AY524" s="206" t="s">
        <v>119</v>
      </c>
    </row>
    <row r="525" spans="2:51" s="11" customFormat="1" ht="13.5">
      <c r="B525" s="207"/>
      <c r="C525" s="208"/>
      <c r="D525" s="197" t="s">
        <v>127</v>
      </c>
      <c r="E525" s="209" t="s">
        <v>21</v>
      </c>
      <c r="F525" s="210" t="s">
        <v>916</v>
      </c>
      <c r="G525" s="208"/>
      <c r="H525" s="209" t="s">
        <v>21</v>
      </c>
      <c r="I525" s="211"/>
      <c r="J525" s="208"/>
      <c r="K525" s="208"/>
      <c r="L525" s="212"/>
      <c r="M525" s="213"/>
      <c r="N525" s="214"/>
      <c r="O525" s="214"/>
      <c r="P525" s="214"/>
      <c r="Q525" s="214"/>
      <c r="R525" s="214"/>
      <c r="S525" s="214"/>
      <c r="T525" s="215"/>
      <c r="AT525" s="216" t="s">
        <v>127</v>
      </c>
      <c r="AU525" s="216" t="s">
        <v>84</v>
      </c>
      <c r="AV525" s="11" t="s">
        <v>82</v>
      </c>
      <c r="AW525" s="11" t="s">
        <v>38</v>
      </c>
      <c r="AX525" s="11" t="s">
        <v>74</v>
      </c>
      <c r="AY525" s="216" t="s">
        <v>119</v>
      </c>
    </row>
    <row r="526" spans="2:65" s="1" customFormat="1" ht="25.5" customHeight="1">
      <c r="B526" s="41"/>
      <c r="C526" s="183" t="s">
        <v>917</v>
      </c>
      <c r="D526" s="183" t="s">
        <v>120</v>
      </c>
      <c r="E526" s="184" t="s">
        <v>918</v>
      </c>
      <c r="F526" s="185" t="s">
        <v>919</v>
      </c>
      <c r="G526" s="186" t="s">
        <v>207</v>
      </c>
      <c r="H526" s="187">
        <v>4</v>
      </c>
      <c r="I526" s="188"/>
      <c r="J526" s="189">
        <f>ROUND(I526*H526,2)</f>
        <v>0</v>
      </c>
      <c r="K526" s="185" t="s">
        <v>124</v>
      </c>
      <c r="L526" s="61"/>
      <c r="M526" s="190" t="s">
        <v>21</v>
      </c>
      <c r="N526" s="191" t="s">
        <v>45</v>
      </c>
      <c r="O526" s="42"/>
      <c r="P526" s="192">
        <f>O526*H526</f>
        <v>0</v>
      </c>
      <c r="Q526" s="192">
        <v>0.0026</v>
      </c>
      <c r="R526" s="192">
        <f>Q526*H526</f>
        <v>0.0104</v>
      </c>
      <c r="S526" s="192">
        <v>0</v>
      </c>
      <c r="T526" s="193">
        <f>S526*H526</f>
        <v>0</v>
      </c>
      <c r="AR526" s="24" t="s">
        <v>118</v>
      </c>
      <c r="AT526" s="24" t="s">
        <v>120</v>
      </c>
      <c r="AU526" s="24" t="s">
        <v>84</v>
      </c>
      <c r="AY526" s="24" t="s">
        <v>119</v>
      </c>
      <c r="BE526" s="194">
        <f>IF(N526="základní",J526,0)</f>
        <v>0</v>
      </c>
      <c r="BF526" s="194">
        <f>IF(N526="snížená",J526,0)</f>
        <v>0</v>
      </c>
      <c r="BG526" s="194">
        <f>IF(N526="zákl. přenesená",J526,0)</f>
        <v>0</v>
      </c>
      <c r="BH526" s="194">
        <f>IF(N526="sníž. přenesená",J526,0)</f>
        <v>0</v>
      </c>
      <c r="BI526" s="194">
        <f>IF(N526="nulová",J526,0)</f>
        <v>0</v>
      </c>
      <c r="BJ526" s="24" t="s">
        <v>82</v>
      </c>
      <c r="BK526" s="194">
        <f>ROUND(I526*H526,2)</f>
        <v>0</v>
      </c>
      <c r="BL526" s="24" t="s">
        <v>118</v>
      </c>
      <c r="BM526" s="24" t="s">
        <v>920</v>
      </c>
    </row>
    <row r="527" spans="2:51" s="10" customFormat="1" ht="13.5">
      <c r="B527" s="195"/>
      <c r="C527" s="196"/>
      <c r="D527" s="197" t="s">
        <v>127</v>
      </c>
      <c r="E527" s="198" t="s">
        <v>21</v>
      </c>
      <c r="F527" s="199" t="s">
        <v>921</v>
      </c>
      <c r="G527" s="196"/>
      <c r="H527" s="200">
        <v>4</v>
      </c>
      <c r="I527" s="201"/>
      <c r="J527" s="196"/>
      <c r="K527" s="196"/>
      <c r="L527" s="202"/>
      <c r="M527" s="203"/>
      <c r="N527" s="204"/>
      <c r="O527" s="204"/>
      <c r="P527" s="204"/>
      <c r="Q527" s="204"/>
      <c r="R527" s="204"/>
      <c r="S527" s="204"/>
      <c r="T527" s="205"/>
      <c r="AT527" s="206" t="s">
        <v>127</v>
      </c>
      <c r="AU527" s="206" t="s">
        <v>84</v>
      </c>
      <c r="AV527" s="10" t="s">
        <v>84</v>
      </c>
      <c r="AW527" s="10" t="s">
        <v>38</v>
      </c>
      <c r="AX527" s="10" t="s">
        <v>82</v>
      </c>
      <c r="AY527" s="206" t="s">
        <v>119</v>
      </c>
    </row>
    <row r="528" spans="2:65" s="1" customFormat="1" ht="25.5" customHeight="1">
      <c r="B528" s="41"/>
      <c r="C528" s="183" t="s">
        <v>922</v>
      </c>
      <c r="D528" s="183" t="s">
        <v>120</v>
      </c>
      <c r="E528" s="184" t="s">
        <v>923</v>
      </c>
      <c r="F528" s="185" t="s">
        <v>924</v>
      </c>
      <c r="G528" s="186" t="s">
        <v>259</v>
      </c>
      <c r="H528" s="187">
        <v>33.5</v>
      </c>
      <c r="I528" s="188"/>
      <c r="J528" s="189">
        <f>ROUND(I528*H528,2)</f>
        <v>0</v>
      </c>
      <c r="K528" s="185" t="s">
        <v>925</v>
      </c>
      <c r="L528" s="61"/>
      <c r="M528" s="190" t="s">
        <v>21</v>
      </c>
      <c r="N528" s="191" t="s">
        <v>45</v>
      </c>
      <c r="O528" s="42"/>
      <c r="P528" s="192">
        <f>O528*H528</f>
        <v>0</v>
      </c>
      <c r="Q528" s="192">
        <v>0</v>
      </c>
      <c r="R528" s="192">
        <f>Q528*H528</f>
        <v>0</v>
      </c>
      <c r="S528" s="192">
        <v>0</v>
      </c>
      <c r="T528" s="193">
        <f>S528*H528</f>
        <v>0</v>
      </c>
      <c r="AR528" s="24" t="s">
        <v>118</v>
      </c>
      <c r="AT528" s="24" t="s">
        <v>120</v>
      </c>
      <c r="AU528" s="24" t="s">
        <v>84</v>
      </c>
      <c r="AY528" s="24" t="s">
        <v>119</v>
      </c>
      <c r="BE528" s="194">
        <f>IF(N528="základní",J528,0)</f>
        <v>0</v>
      </c>
      <c r="BF528" s="194">
        <f>IF(N528="snížená",J528,0)</f>
        <v>0</v>
      </c>
      <c r="BG528" s="194">
        <f>IF(N528="zákl. přenesená",J528,0)</f>
        <v>0</v>
      </c>
      <c r="BH528" s="194">
        <f>IF(N528="sníž. přenesená",J528,0)</f>
        <v>0</v>
      </c>
      <c r="BI528" s="194">
        <f>IF(N528="nulová",J528,0)</f>
        <v>0</v>
      </c>
      <c r="BJ528" s="24" t="s">
        <v>82</v>
      </c>
      <c r="BK528" s="194">
        <f>ROUND(I528*H528,2)</f>
        <v>0</v>
      </c>
      <c r="BL528" s="24" t="s">
        <v>118</v>
      </c>
      <c r="BM528" s="24" t="s">
        <v>926</v>
      </c>
    </row>
    <row r="529" spans="2:51" s="10" customFormat="1" ht="13.5">
      <c r="B529" s="195"/>
      <c r="C529" s="196"/>
      <c r="D529" s="197" t="s">
        <v>127</v>
      </c>
      <c r="E529" s="198" t="s">
        <v>21</v>
      </c>
      <c r="F529" s="199" t="s">
        <v>927</v>
      </c>
      <c r="G529" s="196"/>
      <c r="H529" s="200">
        <v>33.5</v>
      </c>
      <c r="I529" s="201"/>
      <c r="J529" s="196"/>
      <c r="K529" s="196"/>
      <c r="L529" s="202"/>
      <c r="M529" s="203"/>
      <c r="N529" s="204"/>
      <c r="O529" s="204"/>
      <c r="P529" s="204"/>
      <c r="Q529" s="204"/>
      <c r="R529" s="204"/>
      <c r="S529" s="204"/>
      <c r="T529" s="205"/>
      <c r="AT529" s="206" t="s">
        <v>127</v>
      </c>
      <c r="AU529" s="206" t="s">
        <v>84</v>
      </c>
      <c r="AV529" s="10" t="s">
        <v>84</v>
      </c>
      <c r="AW529" s="10" t="s">
        <v>38</v>
      </c>
      <c r="AX529" s="10" t="s">
        <v>82</v>
      </c>
      <c r="AY529" s="206" t="s">
        <v>119</v>
      </c>
    </row>
    <row r="530" spans="2:65" s="1" customFormat="1" ht="25.5" customHeight="1">
      <c r="B530" s="41"/>
      <c r="C530" s="183" t="s">
        <v>928</v>
      </c>
      <c r="D530" s="183" t="s">
        <v>120</v>
      </c>
      <c r="E530" s="184" t="s">
        <v>929</v>
      </c>
      <c r="F530" s="185" t="s">
        <v>930</v>
      </c>
      <c r="G530" s="186" t="s">
        <v>207</v>
      </c>
      <c r="H530" s="187">
        <v>4</v>
      </c>
      <c r="I530" s="188"/>
      <c r="J530" s="189">
        <f>ROUND(I530*H530,2)</f>
        <v>0</v>
      </c>
      <c r="K530" s="185" t="s">
        <v>124</v>
      </c>
      <c r="L530" s="61"/>
      <c r="M530" s="190" t="s">
        <v>21</v>
      </c>
      <c r="N530" s="191" t="s">
        <v>45</v>
      </c>
      <c r="O530" s="42"/>
      <c r="P530" s="192">
        <f>O530*H530</f>
        <v>0</v>
      </c>
      <c r="Q530" s="192">
        <v>1E-05</v>
      </c>
      <c r="R530" s="192">
        <f>Q530*H530</f>
        <v>4E-05</v>
      </c>
      <c r="S530" s="192">
        <v>0</v>
      </c>
      <c r="T530" s="193">
        <f>S530*H530</f>
        <v>0</v>
      </c>
      <c r="AR530" s="24" t="s">
        <v>118</v>
      </c>
      <c r="AT530" s="24" t="s">
        <v>120</v>
      </c>
      <c r="AU530" s="24" t="s">
        <v>84</v>
      </c>
      <c r="AY530" s="24" t="s">
        <v>119</v>
      </c>
      <c r="BE530" s="194">
        <f>IF(N530="základní",J530,0)</f>
        <v>0</v>
      </c>
      <c r="BF530" s="194">
        <f>IF(N530="snížená",J530,0)</f>
        <v>0</v>
      </c>
      <c r="BG530" s="194">
        <f>IF(N530="zákl. přenesená",J530,0)</f>
        <v>0</v>
      </c>
      <c r="BH530" s="194">
        <f>IF(N530="sníž. přenesená",J530,0)</f>
        <v>0</v>
      </c>
      <c r="BI530" s="194">
        <f>IF(N530="nulová",J530,0)</f>
        <v>0</v>
      </c>
      <c r="BJ530" s="24" t="s">
        <v>82</v>
      </c>
      <c r="BK530" s="194">
        <f>ROUND(I530*H530,2)</f>
        <v>0</v>
      </c>
      <c r="BL530" s="24" t="s">
        <v>118</v>
      </c>
      <c r="BM530" s="24" t="s">
        <v>931</v>
      </c>
    </row>
    <row r="531" spans="2:51" s="10" customFormat="1" ht="13.5">
      <c r="B531" s="195"/>
      <c r="C531" s="196"/>
      <c r="D531" s="197" t="s">
        <v>127</v>
      </c>
      <c r="E531" s="198" t="s">
        <v>21</v>
      </c>
      <c r="F531" s="199" t="s">
        <v>118</v>
      </c>
      <c r="G531" s="196"/>
      <c r="H531" s="200">
        <v>4</v>
      </c>
      <c r="I531" s="201"/>
      <c r="J531" s="196"/>
      <c r="K531" s="196"/>
      <c r="L531" s="202"/>
      <c r="M531" s="203"/>
      <c r="N531" s="204"/>
      <c r="O531" s="204"/>
      <c r="P531" s="204"/>
      <c r="Q531" s="204"/>
      <c r="R531" s="204"/>
      <c r="S531" s="204"/>
      <c r="T531" s="205"/>
      <c r="AT531" s="206" t="s">
        <v>127</v>
      </c>
      <c r="AU531" s="206" t="s">
        <v>84</v>
      </c>
      <c r="AV531" s="10" t="s">
        <v>84</v>
      </c>
      <c r="AW531" s="10" t="s">
        <v>38</v>
      </c>
      <c r="AX531" s="10" t="s">
        <v>82</v>
      </c>
      <c r="AY531" s="206" t="s">
        <v>119</v>
      </c>
    </row>
    <row r="532" spans="2:65" s="1" customFormat="1" ht="38.25" customHeight="1">
      <c r="B532" s="41"/>
      <c r="C532" s="183" t="s">
        <v>932</v>
      </c>
      <c r="D532" s="183" t="s">
        <v>120</v>
      </c>
      <c r="E532" s="184" t="s">
        <v>933</v>
      </c>
      <c r="F532" s="185" t="s">
        <v>934</v>
      </c>
      <c r="G532" s="186" t="s">
        <v>259</v>
      </c>
      <c r="H532" s="187">
        <v>73.8</v>
      </c>
      <c r="I532" s="188"/>
      <c r="J532" s="189">
        <f>ROUND(I532*H532,2)</f>
        <v>0</v>
      </c>
      <c r="K532" s="185" t="s">
        <v>124</v>
      </c>
      <c r="L532" s="61"/>
      <c r="M532" s="190" t="s">
        <v>21</v>
      </c>
      <c r="N532" s="191" t="s">
        <v>45</v>
      </c>
      <c r="O532" s="42"/>
      <c r="P532" s="192">
        <f>O532*H532</f>
        <v>0</v>
      </c>
      <c r="Q532" s="192">
        <v>0.1554</v>
      </c>
      <c r="R532" s="192">
        <f>Q532*H532</f>
        <v>11.46852</v>
      </c>
      <c r="S532" s="192">
        <v>0</v>
      </c>
      <c r="T532" s="193">
        <f>S532*H532</f>
        <v>0</v>
      </c>
      <c r="AR532" s="24" t="s">
        <v>118</v>
      </c>
      <c r="AT532" s="24" t="s">
        <v>120</v>
      </c>
      <c r="AU532" s="24" t="s">
        <v>84</v>
      </c>
      <c r="AY532" s="24" t="s">
        <v>119</v>
      </c>
      <c r="BE532" s="194">
        <f>IF(N532="základní",J532,0)</f>
        <v>0</v>
      </c>
      <c r="BF532" s="194">
        <f>IF(N532="snížená",J532,0)</f>
        <v>0</v>
      </c>
      <c r="BG532" s="194">
        <f>IF(N532="zákl. přenesená",J532,0)</f>
        <v>0</v>
      </c>
      <c r="BH532" s="194">
        <f>IF(N532="sníž. přenesená",J532,0)</f>
        <v>0</v>
      </c>
      <c r="BI532" s="194">
        <f>IF(N532="nulová",J532,0)</f>
        <v>0</v>
      </c>
      <c r="BJ532" s="24" t="s">
        <v>82</v>
      </c>
      <c r="BK532" s="194">
        <f>ROUND(I532*H532,2)</f>
        <v>0</v>
      </c>
      <c r="BL532" s="24" t="s">
        <v>118</v>
      </c>
      <c r="BM532" s="24" t="s">
        <v>935</v>
      </c>
    </row>
    <row r="533" spans="2:51" s="10" customFormat="1" ht="13.5">
      <c r="B533" s="195"/>
      <c r="C533" s="196"/>
      <c r="D533" s="197" t="s">
        <v>127</v>
      </c>
      <c r="E533" s="198" t="s">
        <v>21</v>
      </c>
      <c r="F533" s="199" t="s">
        <v>936</v>
      </c>
      <c r="G533" s="196"/>
      <c r="H533" s="200">
        <v>73.8</v>
      </c>
      <c r="I533" s="201"/>
      <c r="J533" s="196"/>
      <c r="K533" s="196"/>
      <c r="L533" s="202"/>
      <c r="M533" s="203"/>
      <c r="N533" s="204"/>
      <c r="O533" s="204"/>
      <c r="P533" s="204"/>
      <c r="Q533" s="204"/>
      <c r="R533" s="204"/>
      <c r="S533" s="204"/>
      <c r="T533" s="205"/>
      <c r="AT533" s="206" t="s">
        <v>127</v>
      </c>
      <c r="AU533" s="206" t="s">
        <v>84</v>
      </c>
      <c r="AV533" s="10" t="s">
        <v>84</v>
      </c>
      <c r="AW533" s="10" t="s">
        <v>38</v>
      </c>
      <c r="AX533" s="10" t="s">
        <v>82</v>
      </c>
      <c r="AY533" s="206" t="s">
        <v>119</v>
      </c>
    </row>
    <row r="534" spans="2:65" s="1" customFormat="1" ht="16.5" customHeight="1">
      <c r="B534" s="41"/>
      <c r="C534" s="253" t="s">
        <v>937</v>
      </c>
      <c r="D534" s="253" t="s">
        <v>453</v>
      </c>
      <c r="E534" s="254" t="s">
        <v>938</v>
      </c>
      <c r="F534" s="255" t="s">
        <v>939</v>
      </c>
      <c r="G534" s="256" t="s">
        <v>259</v>
      </c>
      <c r="H534" s="257">
        <v>73.8</v>
      </c>
      <c r="I534" s="258"/>
      <c r="J534" s="259">
        <f>ROUND(I534*H534,2)</f>
        <v>0</v>
      </c>
      <c r="K534" s="255" t="s">
        <v>124</v>
      </c>
      <c r="L534" s="260"/>
      <c r="M534" s="261" t="s">
        <v>21</v>
      </c>
      <c r="N534" s="262" t="s">
        <v>45</v>
      </c>
      <c r="O534" s="42"/>
      <c r="P534" s="192">
        <f>O534*H534</f>
        <v>0</v>
      </c>
      <c r="Q534" s="192">
        <v>0.081</v>
      </c>
      <c r="R534" s="192">
        <f>Q534*H534</f>
        <v>5.9778</v>
      </c>
      <c r="S534" s="192">
        <v>0</v>
      </c>
      <c r="T534" s="193">
        <f>S534*H534</f>
        <v>0</v>
      </c>
      <c r="AR534" s="24" t="s">
        <v>167</v>
      </c>
      <c r="AT534" s="24" t="s">
        <v>453</v>
      </c>
      <c r="AU534" s="24" t="s">
        <v>84</v>
      </c>
      <c r="AY534" s="24" t="s">
        <v>119</v>
      </c>
      <c r="BE534" s="194">
        <f>IF(N534="základní",J534,0)</f>
        <v>0</v>
      </c>
      <c r="BF534" s="194">
        <f>IF(N534="snížená",J534,0)</f>
        <v>0</v>
      </c>
      <c r="BG534" s="194">
        <f>IF(N534="zákl. přenesená",J534,0)</f>
        <v>0</v>
      </c>
      <c r="BH534" s="194">
        <f>IF(N534="sníž. přenesená",J534,0)</f>
        <v>0</v>
      </c>
      <c r="BI534" s="194">
        <f>IF(N534="nulová",J534,0)</f>
        <v>0</v>
      </c>
      <c r="BJ534" s="24" t="s">
        <v>82</v>
      </c>
      <c r="BK534" s="194">
        <f>ROUND(I534*H534,2)</f>
        <v>0</v>
      </c>
      <c r="BL534" s="24" t="s">
        <v>118</v>
      </c>
      <c r="BM534" s="24" t="s">
        <v>940</v>
      </c>
    </row>
    <row r="535" spans="2:51" s="10" customFormat="1" ht="13.5">
      <c r="B535" s="195"/>
      <c r="C535" s="196"/>
      <c r="D535" s="197" t="s">
        <v>127</v>
      </c>
      <c r="E535" s="198" t="s">
        <v>21</v>
      </c>
      <c r="F535" s="199" t="s">
        <v>941</v>
      </c>
      <c r="G535" s="196"/>
      <c r="H535" s="200">
        <v>73.8</v>
      </c>
      <c r="I535" s="201"/>
      <c r="J535" s="196"/>
      <c r="K535" s="196"/>
      <c r="L535" s="202"/>
      <c r="M535" s="203"/>
      <c r="N535" s="204"/>
      <c r="O535" s="204"/>
      <c r="P535" s="204"/>
      <c r="Q535" s="204"/>
      <c r="R535" s="204"/>
      <c r="S535" s="204"/>
      <c r="T535" s="205"/>
      <c r="AT535" s="206" t="s">
        <v>127</v>
      </c>
      <c r="AU535" s="206" t="s">
        <v>84</v>
      </c>
      <c r="AV535" s="10" t="s">
        <v>84</v>
      </c>
      <c r="AW535" s="10" t="s">
        <v>38</v>
      </c>
      <c r="AX535" s="10" t="s">
        <v>82</v>
      </c>
      <c r="AY535" s="206" t="s">
        <v>119</v>
      </c>
    </row>
    <row r="536" spans="2:65" s="1" customFormat="1" ht="38.25" customHeight="1">
      <c r="B536" s="41"/>
      <c r="C536" s="183" t="s">
        <v>942</v>
      </c>
      <c r="D536" s="183" t="s">
        <v>120</v>
      </c>
      <c r="E536" s="184" t="s">
        <v>943</v>
      </c>
      <c r="F536" s="185" t="s">
        <v>944</v>
      </c>
      <c r="G536" s="186" t="s">
        <v>259</v>
      </c>
      <c r="H536" s="187">
        <v>27.8</v>
      </c>
      <c r="I536" s="188"/>
      <c r="J536" s="189">
        <f>ROUND(I536*H536,2)</f>
        <v>0</v>
      </c>
      <c r="K536" s="185" t="s">
        <v>124</v>
      </c>
      <c r="L536" s="61"/>
      <c r="M536" s="190" t="s">
        <v>21</v>
      </c>
      <c r="N536" s="191" t="s">
        <v>45</v>
      </c>
      <c r="O536" s="42"/>
      <c r="P536" s="192">
        <f>O536*H536</f>
        <v>0</v>
      </c>
      <c r="Q536" s="192">
        <v>0.1295</v>
      </c>
      <c r="R536" s="192">
        <f>Q536*H536</f>
        <v>3.6001000000000003</v>
      </c>
      <c r="S536" s="192">
        <v>0</v>
      </c>
      <c r="T536" s="193">
        <f>S536*H536</f>
        <v>0</v>
      </c>
      <c r="AR536" s="24" t="s">
        <v>118</v>
      </c>
      <c r="AT536" s="24" t="s">
        <v>120</v>
      </c>
      <c r="AU536" s="24" t="s">
        <v>84</v>
      </c>
      <c r="AY536" s="24" t="s">
        <v>119</v>
      </c>
      <c r="BE536" s="194">
        <f>IF(N536="základní",J536,0)</f>
        <v>0</v>
      </c>
      <c r="BF536" s="194">
        <f>IF(N536="snížená",J536,0)</f>
        <v>0</v>
      </c>
      <c r="BG536" s="194">
        <f>IF(N536="zákl. přenesená",J536,0)</f>
        <v>0</v>
      </c>
      <c r="BH536" s="194">
        <f>IF(N536="sníž. přenesená",J536,0)</f>
        <v>0</v>
      </c>
      <c r="BI536" s="194">
        <f>IF(N536="nulová",J536,0)</f>
        <v>0</v>
      </c>
      <c r="BJ536" s="24" t="s">
        <v>82</v>
      </c>
      <c r="BK536" s="194">
        <f>ROUND(I536*H536,2)</f>
        <v>0</v>
      </c>
      <c r="BL536" s="24" t="s">
        <v>118</v>
      </c>
      <c r="BM536" s="24" t="s">
        <v>945</v>
      </c>
    </row>
    <row r="537" spans="2:51" s="10" customFormat="1" ht="13.5">
      <c r="B537" s="195"/>
      <c r="C537" s="196"/>
      <c r="D537" s="197" t="s">
        <v>127</v>
      </c>
      <c r="E537" s="198" t="s">
        <v>21</v>
      </c>
      <c r="F537" s="199" t="s">
        <v>946</v>
      </c>
      <c r="G537" s="196"/>
      <c r="H537" s="200">
        <v>27.8</v>
      </c>
      <c r="I537" s="201"/>
      <c r="J537" s="196"/>
      <c r="K537" s="196"/>
      <c r="L537" s="202"/>
      <c r="M537" s="203"/>
      <c r="N537" s="204"/>
      <c r="O537" s="204"/>
      <c r="P537" s="204"/>
      <c r="Q537" s="204"/>
      <c r="R537" s="204"/>
      <c r="S537" s="204"/>
      <c r="T537" s="205"/>
      <c r="AT537" s="206" t="s">
        <v>127</v>
      </c>
      <c r="AU537" s="206" t="s">
        <v>84</v>
      </c>
      <c r="AV537" s="10" t="s">
        <v>84</v>
      </c>
      <c r="AW537" s="10" t="s">
        <v>38</v>
      </c>
      <c r="AX537" s="10" t="s">
        <v>82</v>
      </c>
      <c r="AY537" s="206" t="s">
        <v>119</v>
      </c>
    </row>
    <row r="538" spans="2:65" s="1" customFormat="1" ht="16.5" customHeight="1">
      <c r="B538" s="41"/>
      <c r="C538" s="253" t="s">
        <v>947</v>
      </c>
      <c r="D538" s="253" t="s">
        <v>453</v>
      </c>
      <c r="E538" s="254" t="s">
        <v>948</v>
      </c>
      <c r="F538" s="255" t="s">
        <v>949</v>
      </c>
      <c r="G538" s="256" t="s">
        <v>259</v>
      </c>
      <c r="H538" s="257">
        <v>27.8</v>
      </c>
      <c r="I538" s="258"/>
      <c r="J538" s="259">
        <f>ROUND(I538*H538,2)</f>
        <v>0</v>
      </c>
      <c r="K538" s="255" t="s">
        <v>124</v>
      </c>
      <c r="L538" s="260"/>
      <c r="M538" s="261" t="s">
        <v>21</v>
      </c>
      <c r="N538" s="262" t="s">
        <v>45</v>
      </c>
      <c r="O538" s="42"/>
      <c r="P538" s="192">
        <f>O538*H538</f>
        <v>0</v>
      </c>
      <c r="Q538" s="192">
        <v>0.045</v>
      </c>
      <c r="R538" s="192">
        <f>Q538*H538</f>
        <v>1.251</v>
      </c>
      <c r="S538" s="192">
        <v>0</v>
      </c>
      <c r="T538" s="193">
        <f>S538*H538</f>
        <v>0</v>
      </c>
      <c r="AR538" s="24" t="s">
        <v>167</v>
      </c>
      <c r="AT538" s="24" t="s">
        <v>453</v>
      </c>
      <c r="AU538" s="24" t="s">
        <v>84</v>
      </c>
      <c r="AY538" s="24" t="s">
        <v>119</v>
      </c>
      <c r="BE538" s="194">
        <f>IF(N538="základní",J538,0)</f>
        <v>0</v>
      </c>
      <c r="BF538" s="194">
        <f>IF(N538="snížená",J538,0)</f>
        <v>0</v>
      </c>
      <c r="BG538" s="194">
        <f>IF(N538="zákl. přenesená",J538,0)</f>
        <v>0</v>
      </c>
      <c r="BH538" s="194">
        <f>IF(N538="sníž. přenesená",J538,0)</f>
        <v>0</v>
      </c>
      <c r="BI538" s="194">
        <f>IF(N538="nulová",J538,0)</f>
        <v>0</v>
      </c>
      <c r="BJ538" s="24" t="s">
        <v>82</v>
      </c>
      <c r="BK538" s="194">
        <f>ROUND(I538*H538,2)</f>
        <v>0</v>
      </c>
      <c r="BL538" s="24" t="s">
        <v>118</v>
      </c>
      <c r="BM538" s="24" t="s">
        <v>950</v>
      </c>
    </row>
    <row r="539" spans="2:51" s="10" customFormat="1" ht="13.5">
      <c r="B539" s="195"/>
      <c r="C539" s="196"/>
      <c r="D539" s="197" t="s">
        <v>127</v>
      </c>
      <c r="E539" s="198" t="s">
        <v>21</v>
      </c>
      <c r="F539" s="199" t="s">
        <v>951</v>
      </c>
      <c r="G539" s="196"/>
      <c r="H539" s="200">
        <v>27.8</v>
      </c>
      <c r="I539" s="201"/>
      <c r="J539" s="196"/>
      <c r="K539" s="196"/>
      <c r="L539" s="202"/>
      <c r="M539" s="203"/>
      <c r="N539" s="204"/>
      <c r="O539" s="204"/>
      <c r="P539" s="204"/>
      <c r="Q539" s="204"/>
      <c r="R539" s="204"/>
      <c r="S539" s="204"/>
      <c r="T539" s="205"/>
      <c r="AT539" s="206" t="s">
        <v>127</v>
      </c>
      <c r="AU539" s="206" t="s">
        <v>84</v>
      </c>
      <c r="AV539" s="10" t="s">
        <v>84</v>
      </c>
      <c r="AW539" s="10" t="s">
        <v>38</v>
      </c>
      <c r="AX539" s="10" t="s">
        <v>82</v>
      </c>
      <c r="AY539" s="206" t="s">
        <v>119</v>
      </c>
    </row>
    <row r="540" spans="2:65" s="1" customFormat="1" ht="25.5" customHeight="1">
      <c r="B540" s="41"/>
      <c r="C540" s="183" t="s">
        <v>952</v>
      </c>
      <c r="D540" s="183" t="s">
        <v>120</v>
      </c>
      <c r="E540" s="184" t="s">
        <v>953</v>
      </c>
      <c r="F540" s="185" t="s">
        <v>954</v>
      </c>
      <c r="G540" s="186" t="s">
        <v>259</v>
      </c>
      <c r="H540" s="187">
        <v>58.6</v>
      </c>
      <c r="I540" s="188"/>
      <c r="J540" s="189">
        <f>ROUND(I540*H540,2)</f>
        <v>0</v>
      </c>
      <c r="K540" s="185" t="s">
        <v>124</v>
      </c>
      <c r="L540" s="61"/>
      <c r="M540" s="190" t="s">
        <v>21</v>
      </c>
      <c r="N540" s="191" t="s">
        <v>45</v>
      </c>
      <c r="O540" s="42"/>
      <c r="P540" s="192">
        <f>O540*H540</f>
        <v>0</v>
      </c>
      <c r="Q540" s="192">
        <v>0</v>
      </c>
      <c r="R540" s="192">
        <f>Q540*H540</f>
        <v>0</v>
      </c>
      <c r="S540" s="192">
        <v>0</v>
      </c>
      <c r="T540" s="193">
        <f>S540*H540</f>
        <v>0</v>
      </c>
      <c r="AR540" s="24" t="s">
        <v>118</v>
      </c>
      <c r="AT540" s="24" t="s">
        <v>120</v>
      </c>
      <c r="AU540" s="24" t="s">
        <v>84</v>
      </c>
      <c r="AY540" s="24" t="s">
        <v>119</v>
      </c>
      <c r="BE540" s="194">
        <f>IF(N540="základní",J540,0)</f>
        <v>0</v>
      </c>
      <c r="BF540" s="194">
        <f>IF(N540="snížená",J540,0)</f>
        <v>0</v>
      </c>
      <c r="BG540" s="194">
        <f>IF(N540="zákl. přenesená",J540,0)</f>
        <v>0</v>
      </c>
      <c r="BH540" s="194">
        <f>IF(N540="sníž. přenesená",J540,0)</f>
        <v>0</v>
      </c>
      <c r="BI540" s="194">
        <f>IF(N540="nulová",J540,0)</f>
        <v>0</v>
      </c>
      <c r="BJ540" s="24" t="s">
        <v>82</v>
      </c>
      <c r="BK540" s="194">
        <f>ROUND(I540*H540,2)</f>
        <v>0</v>
      </c>
      <c r="BL540" s="24" t="s">
        <v>118</v>
      </c>
      <c r="BM540" s="24" t="s">
        <v>955</v>
      </c>
    </row>
    <row r="541" spans="2:51" s="10" customFormat="1" ht="13.5">
      <c r="B541" s="195"/>
      <c r="C541" s="196"/>
      <c r="D541" s="197" t="s">
        <v>127</v>
      </c>
      <c r="E541" s="198" t="s">
        <v>21</v>
      </c>
      <c r="F541" s="199" t="s">
        <v>956</v>
      </c>
      <c r="G541" s="196"/>
      <c r="H541" s="200">
        <v>58.6</v>
      </c>
      <c r="I541" s="201"/>
      <c r="J541" s="196"/>
      <c r="K541" s="196"/>
      <c r="L541" s="202"/>
      <c r="M541" s="203"/>
      <c r="N541" s="204"/>
      <c r="O541" s="204"/>
      <c r="P541" s="204"/>
      <c r="Q541" s="204"/>
      <c r="R541" s="204"/>
      <c r="S541" s="204"/>
      <c r="T541" s="205"/>
      <c r="AT541" s="206" t="s">
        <v>127</v>
      </c>
      <c r="AU541" s="206" t="s">
        <v>84</v>
      </c>
      <c r="AV541" s="10" t="s">
        <v>84</v>
      </c>
      <c r="AW541" s="10" t="s">
        <v>38</v>
      </c>
      <c r="AX541" s="10" t="s">
        <v>82</v>
      </c>
      <c r="AY541" s="206" t="s">
        <v>119</v>
      </c>
    </row>
    <row r="542" spans="2:65" s="1" customFormat="1" ht="38.25" customHeight="1">
      <c r="B542" s="41"/>
      <c r="C542" s="183" t="s">
        <v>957</v>
      </c>
      <c r="D542" s="183" t="s">
        <v>120</v>
      </c>
      <c r="E542" s="184" t="s">
        <v>958</v>
      </c>
      <c r="F542" s="185" t="s">
        <v>959</v>
      </c>
      <c r="G542" s="186" t="s">
        <v>259</v>
      </c>
      <c r="H542" s="187">
        <v>58.6</v>
      </c>
      <c r="I542" s="188"/>
      <c r="J542" s="189">
        <f>ROUND(I542*H542,2)</f>
        <v>0</v>
      </c>
      <c r="K542" s="185" t="s">
        <v>124</v>
      </c>
      <c r="L542" s="61"/>
      <c r="M542" s="190" t="s">
        <v>21</v>
      </c>
      <c r="N542" s="191" t="s">
        <v>45</v>
      </c>
      <c r="O542" s="42"/>
      <c r="P542" s="192">
        <f>O542*H542</f>
        <v>0</v>
      </c>
      <c r="Q542" s="192">
        <v>5E-05</v>
      </c>
      <c r="R542" s="192">
        <f>Q542*H542</f>
        <v>0.0029300000000000003</v>
      </c>
      <c r="S542" s="192">
        <v>0</v>
      </c>
      <c r="T542" s="193">
        <f>S542*H542</f>
        <v>0</v>
      </c>
      <c r="AR542" s="24" t="s">
        <v>118</v>
      </c>
      <c r="AT542" s="24" t="s">
        <v>120</v>
      </c>
      <c r="AU542" s="24" t="s">
        <v>84</v>
      </c>
      <c r="AY542" s="24" t="s">
        <v>119</v>
      </c>
      <c r="BE542" s="194">
        <f>IF(N542="základní",J542,0)</f>
        <v>0</v>
      </c>
      <c r="BF542" s="194">
        <f>IF(N542="snížená",J542,0)</f>
        <v>0</v>
      </c>
      <c r="BG542" s="194">
        <f>IF(N542="zákl. přenesená",J542,0)</f>
        <v>0</v>
      </c>
      <c r="BH542" s="194">
        <f>IF(N542="sníž. přenesená",J542,0)</f>
        <v>0</v>
      </c>
      <c r="BI542" s="194">
        <f>IF(N542="nulová",J542,0)</f>
        <v>0</v>
      </c>
      <c r="BJ542" s="24" t="s">
        <v>82</v>
      </c>
      <c r="BK542" s="194">
        <f>ROUND(I542*H542,2)</f>
        <v>0</v>
      </c>
      <c r="BL542" s="24" t="s">
        <v>118</v>
      </c>
      <c r="BM542" s="24" t="s">
        <v>960</v>
      </c>
    </row>
    <row r="543" spans="2:51" s="10" customFormat="1" ht="13.5">
      <c r="B543" s="195"/>
      <c r="C543" s="196"/>
      <c r="D543" s="197" t="s">
        <v>127</v>
      </c>
      <c r="E543" s="198" t="s">
        <v>21</v>
      </c>
      <c r="F543" s="199" t="s">
        <v>956</v>
      </c>
      <c r="G543" s="196"/>
      <c r="H543" s="200">
        <v>58.6</v>
      </c>
      <c r="I543" s="201"/>
      <c r="J543" s="196"/>
      <c r="K543" s="196"/>
      <c r="L543" s="202"/>
      <c r="M543" s="203"/>
      <c r="N543" s="204"/>
      <c r="O543" s="204"/>
      <c r="P543" s="204"/>
      <c r="Q543" s="204"/>
      <c r="R543" s="204"/>
      <c r="S543" s="204"/>
      <c r="T543" s="205"/>
      <c r="AT543" s="206" t="s">
        <v>127</v>
      </c>
      <c r="AU543" s="206" t="s">
        <v>84</v>
      </c>
      <c r="AV543" s="10" t="s">
        <v>84</v>
      </c>
      <c r="AW543" s="10" t="s">
        <v>38</v>
      </c>
      <c r="AX543" s="10" t="s">
        <v>82</v>
      </c>
      <c r="AY543" s="206" t="s">
        <v>119</v>
      </c>
    </row>
    <row r="544" spans="2:65" s="1" customFormat="1" ht="25.5" customHeight="1">
      <c r="B544" s="41"/>
      <c r="C544" s="183" t="s">
        <v>961</v>
      </c>
      <c r="D544" s="183" t="s">
        <v>120</v>
      </c>
      <c r="E544" s="184" t="s">
        <v>962</v>
      </c>
      <c r="F544" s="185" t="s">
        <v>963</v>
      </c>
      <c r="G544" s="186" t="s">
        <v>259</v>
      </c>
      <c r="H544" s="187">
        <v>10.3</v>
      </c>
      <c r="I544" s="188"/>
      <c r="J544" s="189">
        <f>ROUND(I544*H544,2)</f>
        <v>0</v>
      </c>
      <c r="K544" s="185" t="s">
        <v>124</v>
      </c>
      <c r="L544" s="61"/>
      <c r="M544" s="190" t="s">
        <v>21</v>
      </c>
      <c r="N544" s="191" t="s">
        <v>45</v>
      </c>
      <c r="O544" s="42"/>
      <c r="P544" s="192">
        <f>O544*H544</f>
        <v>0</v>
      </c>
      <c r="Q544" s="192">
        <v>0</v>
      </c>
      <c r="R544" s="192">
        <f>Q544*H544</f>
        <v>0</v>
      </c>
      <c r="S544" s="192">
        <v>0</v>
      </c>
      <c r="T544" s="193">
        <f>S544*H544</f>
        <v>0</v>
      </c>
      <c r="AR544" s="24" t="s">
        <v>118</v>
      </c>
      <c r="AT544" s="24" t="s">
        <v>120</v>
      </c>
      <c r="AU544" s="24" t="s">
        <v>84</v>
      </c>
      <c r="AY544" s="24" t="s">
        <v>119</v>
      </c>
      <c r="BE544" s="194">
        <f>IF(N544="základní",J544,0)</f>
        <v>0</v>
      </c>
      <c r="BF544" s="194">
        <f>IF(N544="snížená",J544,0)</f>
        <v>0</v>
      </c>
      <c r="BG544" s="194">
        <f>IF(N544="zákl. přenesená",J544,0)</f>
        <v>0</v>
      </c>
      <c r="BH544" s="194">
        <f>IF(N544="sníž. přenesená",J544,0)</f>
        <v>0</v>
      </c>
      <c r="BI544" s="194">
        <f>IF(N544="nulová",J544,0)</f>
        <v>0</v>
      </c>
      <c r="BJ544" s="24" t="s">
        <v>82</v>
      </c>
      <c r="BK544" s="194">
        <f>ROUND(I544*H544,2)</f>
        <v>0</v>
      </c>
      <c r="BL544" s="24" t="s">
        <v>118</v>
      </c>
      <c r="BM544" s="24" t="s">
        <v>964</v>
      </c>
    </row>
    <row r="545" spans="2:47" s="1" customFormat="1" ht="121.5">
      <c r="B545" s="41"/>
      <c r="C545" s="63"/>
      <c r="D545" s="197" t="s">
        <v>209</v>
      </c>
      <c r="E545" s="63"/>
      <c r="F545" s="229" t="s">
        <v>965</v>
      </c>
      <c r="G545" s="63"/>
      <c r="H545" s="63"/>
      <c r="I545" s="156"/>
      <c r="J545" s="63"/>
      <c r="K545" s="63"/>
      <c r="L545" s="61"/>
      <c r="M545" s="230"/>
      <c r="N545" s="42"/>
      <c r="O545" s="42"/>
      <c r="P545" s="42"/>
      <c r="Q545" s="42"/>
      <c r="R545" s="42"/>
      <c r="S545" s="42"/>
      <c r="T545" s="78"/>
      <c r="AT545" s="24" t="s">
        <v>209</v>
      </c>
      <c r="AU545" s="24" t="s">
        <v>84</v>
      </c>
    </row>
    <row r="546" spans="2:51" s="10" customFormat="1" ht="13.5">
      <c r="B546" s="195"/>
      <c r="C546" s="196"/>
      <c r="D546" s="197" t="s">
        <v>127</v>
      </c>
      <c r="E546" s="198" t="s">
        <v>21</v>
      </c>
      <c r="F546" s="199" t="s">
        <v>966</v>
      </c>
      <c r="G546" s="196"/>
      <c r="H546" s="200">
        <v>10.3</v>
      </c>
      <c r="I546" s="201"/>
      <c r="J546" s="196"/>
      <c r="K546" s="196"/>
      <c r="L546" s="202"/>
      <c r="M546" s="203"/>
      <c r="N546" s="204"/>
      <c r="O546" s="204"/>
      <c r="P546" s="204"/>
      <c r="Q546" s="204"/>
      <c r="R546" s="204"/>
      <c r="S546" s="204"/>
      <c r="T546" s="205"/>
      <c r="AT546" s="206" t="s">
        <v>127</v>
      </c>
      <c r="AU546" s="206" t="s">
        <v>84</v>
      </c>
      <c r="AV546" s="10" t="s">
        <v>84</v>
      </c>
      <c r="AW546" s="10" t="s">
        <v>38</v>
      </c>
      <c r="AX546" s="10" t="s">
        <v>82</v>
      </c>
      <c r="AY546" s="206" t="s">
        <v>119</v>
      </c>
    </row>
    <row r="547" spans="2:65" s="1" customFormat="1" ht="16.5" customHeight="1">
      <c r="B547" s="41"/>
      <c r="C547" s="253" t="s">
        <v>967</v>
      </c>
      <c r="D547" s="253" t="s">
        <v>453</v>
      </c>
      <c r="E547" s="254" t="s">
        <v>968</v>
      </c>
      <c r="F547" s="255" t="s">
        <v>969</v>
      </c>
      <c r="G547" s="256" t="s">
        <v>259</v>
      </c>
      <c r="H547" s="257">
        <v>10.455</v>
      </c>
      <c r="I547" s="258"/>
      <c r="J547" s="259">
        <f>ROUND(I547*H547,2)</f>
        <v>0</v>
      </c>
      <c r="K547" s="255" t="s">
        <v>124</v>
      </c>
      <c r="L547" s="260"/>
      <c r="M547" s="261" t="s">
        <v>21</v>
      </c>
      <c r="N547" s="262" t="s">
        <v>45</v>
      </c>
      <c r="O547" s="42"/>
      <c r="P547" s="192">
        <f>O547*H547</f>
        <v>0</v>
      </c>
      <c r="Q547" s="192">
        <v>0.0191</v>
      </c>
      <c r="R547" s="192">
        <f>Q547*H547</f>
        <v>0.1996905</v>
      </c>
      <c r="S547" s="192">
        <v>0</v>
      </c>
      <c r="T547" s="193">
        <f>S547*H547</f>
        <v>0</v>
      </c>
      <c r="AR547" s="24" t="s">
        <v>167</v>
      </c>
      <c r="AT547" s="24" t="s">
        <v>453</v>
      </c>
      <c r="AU547" s="24" t="s">
        <v>84</v>
      </c>
      <c r="AY547" s="24" t="s">
        <v>119</v>
      </c>
      <c r="BE547" s="194">
        <f>IF(N547="základní",J547,0)</f>
        <v>0</v>
      </c>
      <c r="BF547" s="194">
        <f>IF(N547="snížená",J547,0)</f>
        <v>0</v>
      </c>
      <c r="BG547" s="194">
        <f>IF(N547="zákl. přenesená",J547,0)</f>
        <v>0</v>
      </c>
      <c r="BH547" s="194">
        <f>IF(N547="sníž. přenesená",J547,0)</f>
        <v>0</v>
      </c>
      <c r="BI547" s="194">
        <f>IF(N547="nulová",J547,0)</f>
        <v>0</v>
      </c>
      <c r="BJ547" s="24" t="s">
        <v>82</v>
      </c>
      <c r="BK547" s="194">
        <f>ROUND(I547*H547,2)</f>
        <v>0</v>
      </c>
      <c r="BL547" s="24" t="s">
        <v>118</v>
      </c>
      <c r="BM547" s="24" t="s">
        <v>970</v>
      </c>
    </row>
    <row r="548" spans="2:47" s="1" customFormat="1" ht="27">
      <c r="B548" s="41"/>
      <c r="C548" s="63"/>
      <c r="D548" s="197" t="s">
        <v>834</v>
      </c>
      <c r="E548" s="63"/>
      <c r="F548" s="229" t="s">
        <v>971</v>
      </c>
      <c r="G548" s="63"/>
      <c r="H548" s="63"/>
      <c r="I548" s="156"/>
      <c r="J548" s="63"/>
      <c r="K548" s="63"/>
      <c r="L548" s="61"/>
      <c r="M548" s="230"/>
      <c r="N548" s="42"/>
      <c r="O548" s="42"/>
      <c r="P548" s="42"/>
      <c r="Q548" s="42"/>
      <c r="R548" s="42"/>
      <c r="S548" s="42"/>
      <c r="T548" s="78"/>
      <c r="AT548" s="24" t="s">
        <v>834</v>
      </c>
      <c r="AU548" s="24" t="s">
        <v>84</v>
      </c>
    </row>
    <row r="549" spans="2:51" s="10" customFormat="1" ht="13.5">
      <c r="B549" s="195"/>
      <c r="C549" s="196"/>
      <c r="D549" s="197" t="s">
        <v>127</v>
      </c>
      <c r="E549" s="198" t="s">
        <v>21</v>
      </c>
      <c r="F549" s="199" t="s">
        <v>972</v>
      </c>
      <c r="G549" s="196"/>
      <c r="H549" s="200">
        <v>10.3</v>
      </c>
      <c r="I549" s="201"/>
      <c r="J549" s="196"/>
      <c r="K549" s="196"/>
      <c r="L549" s="202"/>
      <c r="M549" s="203"/>
      <c r="N549" s="204"/>
      <c r="O549" s="204"/>
      <c r="P549" s="204"/>
      <c r="Q549" s="204"/>
      <c r="R549" s="204"/>
      <c r="S549" s="204"/>
      <c r="T549" s="205"/>
      <c r="AT549" s="206" t="s">
        <v>127</v>
      </c>
      <c r="AU549" s="206" t="s">
        <v>84</v>
      </c>
      <c r="AV549" s="10" t="s">
        <v>84</v>
      </c>
      <c r="AW549" s="10" t="s">
        <v>38</v>
      </c>
      <c r="AX549" s="10" t="s">
        <v>74</v>
      </c>
      <c r="AY549" s="206" t="s">
        <v>119</v>
      </c>
    </row>
    <row r="550" spans="2:51" s="10" customFormat="1" ht="13.5">
      <c r="B550" s="195"/>
      <c r="C550" s="196"/>
      <c r="D550" s="197" t="s">
        <v>127</v>
      </c>
      <c r="E550" s="198" t="s">
        <v>21</v>
      </c>
      <c r="F550" s="199" t="s">
        <v>973</v>
      </c>
      <c r="G550" s="196"/>
      <c r="H550" s="200">
        <v>0.155</v>
      </c>
      <c r="I550" s="201"/>
      <c r="J550" s="196"/>
      <c r="K550" s="196"/>
      <c r="L550" s="202"/>
      <c r="M550" s="203"/>
      <c r="N550" s="204"/>
      <c r="O550" s="204"/>
      <c r="P550" s="204"/>
      <c r="Q550" s="204"/>
      <c r="R550" s="204"/>
      <c r="S550" s="204"/>
      <c r="T550" s="205"/>
      <c r="AT550" s="206" t="s">
        <v>127</v>
      </c>
      <c r="AU550" s="206" t="s">
        <v>84</v>
      </c>
      <c r="AV550" s="10" t="s">
        <v>84</v>
      </c>
      <c r="AW550" s="10" t="s">
        <v>38</v>
      </c>
      <c r="AX550" s="10" t="s">
        <v>74</v>
      </c>
      <c r="AY550" s="206" t="s">
        <v>119</v>
      </c>
    </row>
    <row r="551" spans="2:51" s="13" customFormat="1" ht="13.5">
      <c r="B551" s="231"/>
      <c r="C551" s="232"/>
      <c r="D551" s="197" t="s">
        <v>127</v>
      </c>
      <c r="E551" s="233" t="s">
        <v>21</v>
      </c>
      <c r="F551" s="234" t="s">
        <v>219</v>
      </c>
      <c r="G551" s="232"/>
      <c r="H551" s="235">
        <v>10.455</v>
      </c>
      <c r="I551" s="236"/>
      <c r="J551" s="232"/>
      <c r="K551" s="232"/>
      <c r="L551" s="237"/>
      <c r="M551" s="238"/>
      <c r="N551" s="239"/>
      <c r="O551" s="239"/>
      <c r="P551" s="239"/>
      <c r="Q551" s="239"/>
      <c r="R551" s="239"/>
      <c r="S551" s="239"/>
      <c r="T551" s="240"/>
      <c r="AT551" s="241" t="s">
        <v>127</v>
      </c>
      <c r="AU551" s="241" t="s">
        <v>84</v>
      </c>
      <c r="AV551" s="13" t="s">
        <v>118</v>
      </c>
      <c r="AW551" s="13" t="s">
        <v>38</v>
      </c>
      <c r="AX551" s="13" t="s">
        <v>82</v>
      </c>
      <c r="AY551" s="241" t="s">
        <v>119</v>
      </c>
    </row>
    <row r="552" spans="2:65" s="1" customFormat="1" ht="25.5" customHeight="1">
      <c r="B552" s="41"/>
      <c r="C552" s="183" t="s">
        <v>974</v>
      </c>
      <c r="D552" s="183" t="s">
        <v>120</v>
      </c>
      <c r="E552" s="184" t="s">
        <v>975</v>
      </c>
      <c r="F552" s="185" t="s">
        <v>976</v>
      </c>
      <c r="G552" s="186" t="s">
        <v>259</v>
      </c>
      <c r="H552" s="187">
        <v>58.6</v>
      </c>
      <c r="I552" s="188"/>
      <c r="J552" s="189">
        <f>ROUND(I552*H552,2)</f>
        <v>0</v>
      </c>
      <c r="K552" s="185" t="s">
        <v>124</v>
      </c>
      <c r="L552" s="61"/>
      <c r="M552" s="190" t="s">
        <v>21</v>
      </c>
      <c r="N552" s="191" t="s">
        <v>45</v>
      </c>
      <c r="O552" s="42"/>
      <c r="P552" s="192">
        <f>O552*H552</f>
        <v>0</v>
      </c>
      <c r="Q552" s="192">
        <v>0</v>
      </c>
      <c r="R552" s="192">
        <f>Q552*H552</f>
        <v>0</v>
      </c>
      <c r="S552" s="192">
        <v>0</v>
      </c>
      <c r="T552" s="193">
        <f>S552*H552</f>
        <v>0</v>
      </c>
      <c r="AR552" s="24" t="s">
        <v>118</v>
      </c>
      <c r="AT552" s="24" t="s">
        <v>120</v>
      </c>
      <c r="AU552" s="24" t="s">
        <v>84</v>
      </c>
      <c r="AY552" s="24" t="s">
        <v>119</v>
      </c>
      <c r="BE552" s="194">
        <f>IF(N552="základní",J552,0)</f>
        <v>0</v>
      </c>
      <c r="BF552" s="194">
        <f>IF(N552="snížená",J552,0)</f>
        <v>0</v>
      </c>
      <c r="BG552" s="194">
        <f>IF(N552="zákl. přenesená",J552,0)</f>
        <v>0</v>
      </c>
      <c r="BH552" s="194">
        <f>IF(N552="sníž. přenesená",J552,0)</f>
        <v>0</v>
      </c>
      <c r="BI552" s="194">
        <f>IF(N552="nulová",J552,0)</f>
        <v>0</v>
      </c>
      <c r="BJ552" s="24" t="s">
        <v>82</v>
      </c>
      <c r="BK552" s="194">
        <f>ROUND(I552*H552,2)</f>
        <v>0</v>
      </c>
      <c r="BL552" s="24" t="s">
        <v>118</v>
      </c>
      <c r="BM552" s="24" t="s">
        <v>977</v>
      </c>
    </row>
    <row r="553" spans="2:51" s="10" customFormat="1" ht="13.5">
      <c r="B553" s="195"/>
      <c r="C553" s="196"/>
      <c r="D553" s="197" t="s">
        <v>127</v>
      </c>
      <c r="E553" s="198" t="s">
        <v>21</v>
      </c>
      <c r="F553" s="199" t="s">
        <v>956</v>
      </c>
      <c r="G553" s="196"/>
      <c r="H553" s="200">
        <v>58.6</v>
      </c>
      <c r="I553" s="201"/>
      <c r="J553" s="196"/>
      <c r="K553" s="196"/>
      <c r="L553" s="202"/>
      <c r="M553" s="203"/>
      <c r="N553" s="204"/>
      <c r="O553" s="204"/>
      <c r="P553" s="204"/>
      <c r="Q553" s="204"/>
      <c r="R553" s="204"/>
      <c r="S553" s="204"/>
      <c r="T553" s="205"/>
      <c r="AT553" s="206" t="s">
        <v>127</v>
      </c>
      <c r="AU553" s="206" t="s">
        <v>84</v>
      </c>
      <c r="AV553" s="10" t="s">
        <v>84</v>
      </c>
      <c r="AW553" s="10" t="s">
        <v>38</v>
      </c>
      <c r="AX553" s="10" t="s">
        <v>82</v>
      </c>
      <c r="AY553" s="206" t="s">
        <v>119</v>
      </c>
    </row>
    <row r="554" spans="2:65" s="1" customFormat="1" ht="38.25" customHeight="1">
      <c r="B554" s="41"/>
      <c r="C554" s="183" t="s">
        <v>978</v>
      </c>
      <c r="D554" s="183" t="s">
        <v>120</v>
      </c>
      <c r="E554" s="184" t="s">
        <v>979</v>
      </c>
      <c r="F554" s="185" t="s">
        <v>980</v>
      </c>
      <c r="G554" s="186" t="s">
        <v>259</v>
      </c>
      <c r="H554" s="187">
        <v>128.9</v>
      </c>
      <c r="I554" s="188"/>
      <c r="J554" s="189">
        <f>ROUND(I554*H554,2)</f>
        <v>0</v>
      </c>
      <c r="K554" s="185" t="s">
        <v>124</v>
      </c>
      <c r="L554" s="61"/>
      <c r="M554" s="190" t="s">
        <v>21</v>
      </c>
      <c r="N554" s="191" t="s">
        <v>45</v>
      </c>
      <c r="O554" s="42"/>
      <c r="P554" s="192">
        <f>O554*H554</f>
        <v>0</v>
      </c>
      <c r="Q554" s="192">
        <v>0.13096</v>
      </c>
      <c r="R554" s="192">
        <f>Q554*H554</f>
        <v>16.880744</v>
      </c>
      <c r="S554" s="192">
        <v>0</v>
      </c>
      <c r="T554" s="193">
        <f>S554*H554</f>
        <v>0</v>
      </c>
      <c r="AR554" s="24" t="s">
        <v>118</v>
      </c>
      <c r="AT554" s="24" t="s">
        <v>120</v>
      </c>
      <c r="AU554" s="24" t="s">
        <v>84</v>
      </c>
      <c r="AY554" s="24" t="s">
        <v>119</v>
      </c>
      <c r="BE554" s="194">
        <f>IF(N554="základní",J554,0)</f>
        <v>0</v>
      </c>
      <c r="BF554" s="194">
        <f>IF(N554="snížená",J554,0)</f>
        <v>0</v>
      </c>
      <c r="BG554" s="194">
        <f>IF(N554="zákl. přenesená",J554,0)</f>
        <v>0</v>
      </c>
      <c r="BH554" s="194">
        <f>IF(N554="sníž. přenesená",J554,0)</f>
        <v>0</v>
      </c>
      <c r="BI554" s="194">
        <f>IF(N554="nulová",J554,0)</f>
        <v>0</v>
      </c>
      <c r="BJ554" s="24" t="s">
        <v>82</v>
      </c>
      <c r="BK554" s="194">
        <f>ROUND(I554*H554,2)</f>
        <v>0</v>
      </c>
      <c r="BL554" s="24" t="s">
        <v>118</v>
      </c>
      <c r="BM554" s="24" t="s">
        <v>981</v>
      </c>
    </row>
    <row r="555" spans="2:47" s="1" customFormat="1" ht="94.5">
      <c r="B555" s="41"/>
      <c r="C555" s="63"/>
      <c r="D555" s="197" t="s">
        <v>209</v>
      </c>
      <c r="E555" s="63"/>
      <c r="F555" s="229" t="s">
        <v>982</v>
      </c>
      <c r="G555" s="63"/>
      <c r="H555" s="63"/>
      <c r="I555" s="156"/>
      <c r="J555" s="63"/>
      <c r="K555" s="63"/>
      <c r="L555" s="61"/>
      <c r="M555" s="230"/>
      <c r="N555" s="42"/>
      <c r="O555" s="42"/>
      <c r="P555" s="42"/>
      <c r="Q555" s="42"/>
      <c r="R555" s="42"/>
      <c r="S555" s="42"/>
      <c r="T555" s="78"/>
      <c r="AT555" s="24" t="s">
        <v>209</v>
      </c>
      <c r="AU555" s="24" t="s">
        <v>84</v>
      </c>
    </row>
    <row r="556" spans="2:51" s="10" customFormat="1" ht="13.5">
      <c r="B556" s="195"/>
      <c r="C556" s="196"/>
      <c r="D556" s="197" t="s">
        <v>127</v>
      </c>
      <c r="E556" s="198" t="s">
        <v>21</v>
      </c>
      <c r="F556" s="199" t="s">
        <v>983</v>
      </c>
      <c r="G556" s="196"/>
      <c r="H556" s="200">
        <v>128.9</v>
      </c>
      <c r="I556" s="201"/>
      <c r="J556" s="196"/>
      <c r="K556" s="196"/>
      <c r="L556" s="202"/>
      <c r="M556" s="203"/>
      <c r="N556" s="204"/>
      <c r="O556" s="204"/>
      <c r="P556" s="204"/>
      <c r="Q556" s="204"/>
      <c r="R556" s="204"/>
      <c r="S556" s="204"/>
      <c r="T556" s="205"/>
      <c r="AT556" s="206" t="s">
        <v>127</v>
      </c>
      <c r="AU556" s="206" t="s">
        <v>84</v>
      </c>
      <c r="AV556" s="10" t="s">
        <v>84</v>
      </c>
      <c r="AW556" s="10" t="s">
        <v>38</v>
      </c>
      <c r="AX556" s="10" t="s">
        <v>82</v>
      </c>
      <c r="AY556" s="206" t="s">
        <v>119</v>
      </c>
    </row>
    <row r="557" spans="2:65" s="1" customFormat="1" ht="16.5" customHeight="1">
      <c r="B557" s="41"/>
      <c r="C557" s="253" t="s">
        <v>984</v>
      </c>
      <c r="D557" s="253" t="s">
        <v>453</v>
      </c>
      <c r="E557" s="254" t="s">
        <v>985</v>
      </c>
      <c r="F557" s="255" t="s">
        <v>986</v>
      </c>
      <c r="G557" s="256" t="s">
        <v>259</v>
      </c>
      <c r="H557" s="257">
        <v>128.9</v>
      </c>
      <c r="I557" s="258"/>
      <c r="J557" s="259">
        <f>ROUND(I557*H557,2)</f>
        <v>0</v>
      </c>
      <c r="K557" s="255" t="s">
        <v>124</v>
      </c>
      <c r="L557" s="260"/>
      <c r="M557" s="261" t="s">
        <v>21</v>
      </c>
      <c r="N557" s="262" t="s">
        <v>45</v>
      </c>
      <c r="O557" s="42"/>
      <c r="P557" s="192">
        <f>O557*H557</f>
        <v>0</v>
      </c>
      <c r="Q557" s="192">
        <v>0.25755</v>
      </c>
      <c r="R557" s="192">
        <f>Q557*H557</f>
        <v>33.198195</v>
      </c>
      <c r="S557" s="192">
        <v>0</v>
      </c>
      <c r="T557" s="193">
        <f>S557*H557</f>
        <v>0</v>
      </c>
      <c r="AR557" s="24" t="s">
        <v>167</v>
      </c>
      <c r="AT557" s="24" t="s">
        <v>453</v>
      </c>
      <c r="AU557" s="24" t="s">
        <v>84</v>
      </c>
      <c r="AY557" s="24" t="s">
        <v>119</v>
      </c>
      <c r="BE557" s="194">
        <f>IF(N557="základní",J557,0)</f>
        <v>0</v>
      </c>
      <c r="BF557" s="194">
        <f>IF(N557="snížená",J557,0)</f>
        <v>0</v>
      </c>
      <c r="BG557" s="194">
        <f>IF(N557="zákl. přenesená",J557,0)</f>
        <v>0</v>
      </c>
      <c r="BH557" s="194">
        <f>IF(N557="sníž. přenesená",J557,0)</f>
        <v>0</v>
      </c>
      <c r="BI557" s="194">
        <f>IF(N557="nulová",J557,0)</f>
        <v>0</v>
      </c>
      <c r="BJ557" s="24" t="s">
        <v>82</v>
      </c>
      <c r="BK557" s="194">
        <f>ROUND(I557*H557,2)</f>
        <v>0</v>
      </c>
      <c r="BL557" s="24" t="s">
        <v>118</v>
      </c>
      <c r="BM557" s="24" t="s">
        <v>987</v>
      </c>
    </row>
    <row r="558" spans="2:65" s="1" customFormat="1" ht="63.75" customHeight="1">
      <c r="B558" s="41"/>
      <c r="C558" s="183" t="s">
        <v>988</v>
      </c>
      <c r="D558" s="183" t="s">
        <v>120</v>
      </c>
      <c r="E558" s="184" t="s">
        <v>989</v>
      </c>
      <c r="F558" s="185" t="s">
        <v>990</v>
      </c>
      <c r="G558" s="186" t="s">
        <v>259</v>
      </c>
      <c r="H558" s="187">
        <v>20</v>
      </c>
      <c r="I558" s="188"/>
      <c r="J558" s="189">
        <f>ROUND(I558*H558,2)</f>
        <v>0</v>
      </c>
      <c r="K558" s="185" t="s">
        <v>124</v>
      </c>
      <c r="L558" s="61"/>
      <c r="M558" s="190" t="s">
        <v>21</v>
      </c>
      <c r="N558" s="191" t="s">
        <v>45</v>
      </c>
      <c r="O558" s="42"/>
      <c r="P558" s="192">
        <f>O558*H558</f>
        <v>0</v>
      </c>
      <c r="Q558" s="192">
        <v>0</v>
      </c>
      <c r="R558" s="192">
        <f>Q558*H558</f>
        <v>0</v>
      </c>
      <c r="S558" s="192">
        <v>0.097</v>
      </c>
      <c r="T558" s="193">
        <f>S558*H558</f>
        <v>1.94</v>
      </c>
      <c r="AR558" s="24" t="s">
        <v>118</v>
      </c>
      <c r="AT558" s="24" t="s">
        <v>120</v>
      </c>
      <c r="AU558" s="24" t="s">
        <v>84</v>
      </c>
      <c r="AY558" s="24" t="s">
        <v>119</v>
      </c>
      <c r="BE558" s="194">
        <f>IF(N558="základní",J558,0)</f>
        <v>0</v>
      </c>
      <c r="BF558" s="194">
        <f>IF(N558="snížená",J558,0)</f>
        <v>0</v>
      </c>
      <c r="BG558" s="194">
        <f>IF(N558="zákl. přenesená",J558,0)</f>
        <v>0</v>
      </c>
      <c r="BH558" s="194">
        <f>IF(N558="sníž. přenesená",J558,0)</f>
        <v>0</v>
      </c>
      <c r="BI558" s="194">
        <f>IF(N558="nulová",J558,0)</f>
        <v>0</v>
      </c>
      <c r="BJ558" s="24" t="s">
        <v>82</v>
      </c>
      <c r="BK558" s="194">
        <f>ROUND(I558*H558,2)</f>
        <v>0</v>
      </c>
      <c r="BL558" s="24" t="s">
        <v>118</v>
      </c>
      <c r="BM558" s="24" t="s">
        <v>991</v>
      </c>
    </row>
    <row r="559" spans="2:47" s="1" customFormat="1" ht="81">
      <c r="B559" s="41"/>
      <c r="C559" s="63"/>
      <c r="D559" s="197" t="s">
        <v>209</v>
      </c>
      <c r="E559" s="63"/>
      <c r="F559" s="229" t="s">
        <v>992</v>
      </c>
      <c r="G559" s="63"/>
      <c r="H559" s="63"/>
      <c r="I559" s="156"/>
      <c r="J559" s="63"/>
      <c r="K559" s="63"/>
      <c r="L559" s="61"/>
      <c r="M559" s="230"/>
      <c r="N559" s="42"/>
      <c r="O559" s="42"/>
      <c r="P559" s="42"/>
      <c r="Q559" s="42"/>
      <c r="R559" s="42"/>
      <c r="S559" s="42"/>
      <c r="T559" s="78"/>
      <c r="AT559" s="24" t="s">
        <v>209</v>
      </c>
      <c r="AU559" s="24" t="s">
        <v>84</v>
      </c>
    </row>
    <row r="560" spans="2:51" s="10" customFormat="1" ht="13.5">
      <c r="B560" s="195"/>
      <c r="C560" s="196"/>
      <c r="D560" s="197" t="s">
        <v>127</v>
      </c>
      <c r="E560" s="198" t="s">
        <v>21</v>
      </c>
      <c r="F560" s="199" t="s">
        <v>993</v>
      </c>
      <c r="G560" s="196"/>
      <c r="H560" s="200">
        <v>20</v>
      </c>
      <c r="I560" s="201"/>
      <c r="J560" s="196"/>
      <c r="K560" s="196"/>
      <c r="L560" s="202"/>
      <c r="M560" s="203"/>
      <c r="N560" s="204"/>
      <c r="O560" s="204"/>
      <c r="P560" s="204"/>
      <c r="Q560" s="204"/>
      <c r="R560" s="204"/>
      <c r="S560" s="204"/>
      <c r="T560" s="205"/>
      <c r="AT560" s="206" t="s">
        <v>127</v>
      </c>
      <c r="AU560" s="206" t="s">
        <v>84</v>
      </c>
      <c r="AV560" s="10" t="s">
        <v>84</v>
      </c>
      <c r="AW560" s="10" t="s">
        <v>38</v>
      </c>
      <c r="AX560" s="10" t="s">
        <v>82</v>
      </c>
      <c r="AY560" s="206" t="s">
        <v>119</v>
      </c>
    </row>
    <row r="561" spans="2:65" s="1" customFormat="1" ht="38.25" customHeight="1">
      <c r="B561" s="41"/>
      <c r="C561" s="183" t="s">
        <v>994</v>
      </c>
      <c r="D561" s="183" t="s">
        <v>120</v>
      </c>
      <c r="E561" s="184" t="s">
        <v>995</v>
      </c>
      <c r="F561" s="185" t="s">
        <v>996</v>
      </c>
      <c r="G561" s="186" t="s">
        <v>222</v>
      </c>
      <c r="H561" s="187">
        <v>3</v>
      </c>
      <c r="I561" s="188"/>
      <c r="J561" s="189">
        <f>ROUND(I561*H561,2)</f>
        <v>0</v>
      </c>
      <c r="K561" s="185" t="s">
        <v>124</v>
      </c>
      <c r="L561" s="61"/>
      <c r="M561" s="190" t="s">
        <v>21</v>
      </c>
      <c r="N561" s="191" t="s">
        <v>45</v>
      </c>
      <c r="O561" s="42"/>
      <c r="P561" s="192">
        <f>O561*H561</f>
        <v>0</v>
      </c>
      <c r="Q561" s="192">
        <v>0</v>
      </c>
      <c r="R561" s="192">
        <f>Q561*H561</f>
        <v>0</v>
      </c>
      <c r="S561" s="192">
        <v>0.082</v>
      </c>
      <c r="T561" s="193">
        <f>S561*H561</f>
        <v>0.246</v>
      </c>
      <c r="AR561" s="24" t="s">
        <v>118</v>
      </c>
      <c r="AT561" s="24" t="s">
        <v>120</v>
      </c>
      <c r="AU561" s="24" t="s">
        <v>84</v>
      </c>
      <c r="AY561" s="24" t="s">
        <v>119</v>
      </c>
      <c r="BE561" s="194">
        <f>IF(N561="základní",J561,0)</f>
        <v>0</v>
      </c>
      <c r="BF561" s="194">
        <f>IF(N561="snížená",J561,0)</f>
        <v>0</v>
      </c>
      <c r="BG561" s="194">
        <f>IF(N561="zákl. přenesená",J561,0)</f>
        <v>0</v>
      </c>
      <c r="BH561" s="194">
        <f>IF(N561="sníž. přenesená",J561,0)</f>
        <v>0</v>
      </c>
      <c r="BI561" s="194">
        <f>IF(N561="nulová",J561,0)</f>
        <v>0</v>
      </c>
      <c r="BJ561" s="24" t="s">
        <v>82</v>
      </c>
      <c r="BK561" s="194">
        <f>ROUND(I561*H561,2)</f>
        <v>0</v>
      </c>
      <c r="BL561" s="24" t="s">
        <v>118</v>
      </c>
      <c r="BM561" s="24" t="s">
        <v>997</v>
      </c>
    </row>
    <row r="562" spans="2:51" s="10" customFormat="1" ht="13.5">
      <c r="B562" s="195"/>
      <c r="C562" s="196"/>
      <c r="D562" s="197" t="s">
        <v>127</v>
      </c>
      <c r="E562" s="198" t="s">
        <v>21</v>
      </c>
      <c r="F562" s="199" t="s">
        <v>998</v>
      </c>
      <c r="G562" s="196"/>
      <c r="H562" s="200">
        <v>3</v>
      </c>
      <c r="I562" s="201"/>
      <c r="J562" s="196"/>
      <c r="K562" s="196"/>
      <c r="L562" s="202"/>
      <c r="M562" s="203"/>
      <c r="N562" s="204"/>
      <c r="O562" s="204"/>
      <c r="P562" s="204"/>
      <c r="Q562" s="204"/>
      <c r="R562" s="204"/>
      <c r="S562" s="204"/>
      <c r="T562" s="205"/>
      <c r="AT562" s="206" t="s">
        <v>127</v>
      </c>
      <c r="AU562" s="206" t="s">
        <v>84</v>
      </c>
      <c r="AV562" s="10" t="s">
        <v>84</v>
      </c>
      <c r="AW562" s="10" t="s">
        <v>38</v>
      </c>
      <c r="AX562" s="10" t="s">
        <v>82</v>
      </c>
      <c r="AY562" s="206" t="s">
        <v>119</v>
      </c>
    </row>
    <row r="563" spans="2:63" s="9" customFormat="1" ht="29.85" customHeight="1">
      <c r="B563" s="169"/>
      <c r="C563" s="170"/>
      <c r="D563" s="171" t="s">
        <v>73</v>
      </c>
      <c r="E563" s="227" t="s">
        <v>999</v>
      </c>
      <c r="F563" s="227" t="s">
        <v>1000</v>
      </c>
      <c r="G563" s="170"/>
      <c r="H563" s="170"/>
      <c r="I563" s="173"/>
      <c r="J563" s="228">
        <f>BK563</f>
        <v>0</v>
      </c>
      <c r="K563" s="170"/>
      <c r="L563" s="175"/>
      <c r="M563" s="176"/>
      <c r="N563" s="177"/>
      <c r="O563" s="177"/>
      <c r="P563" s="178">
        <f>SUM(P564:P598)</f>
        <v>0</v>
      </c>
      <c r="Q563" s="177"/>
      <c r="R563" s="178">
        <f>SUM(R564:R598)</f>
        <v>0</v>
      </c>
      <c r="S563" s="177"/>
      <c r="T563" s="179">
        <f>SUM(T564:T598)</f>
        <v>0</v>
      </c>
      <c r="AR563" s="180" t="s">
        <v>82</v>
      </c>
      <c r="AT563" s="181" t="s">
        <v>73</v>
      </c>
      <c r="AU563" s="181" t="s">
        <v>82</v>
      </c>
      <c r="AY563" s="180" t="s">
        <v>119</v>
      </c>
      <c r="BK563" s="182">
        <f>SUM(BK564:BK598)</f>
        <v>0</v>
      </c>
    </row>
    <row r="564" spans="2:65" s="1" customFormat="1" ht="25.5" customHeight="1">
      <c r="B564" s="41"/>
      <c r="C564" s="183" t="s">
        <v>1001</v>
      </c>
      <c r="D564" s="183" t="s">
        <v>120</v>
      </c>
      <c r="E564" s="184" t="s">
        <v>1002</v>
      </c>
      <c r="F564" s="185" t="s">
        <v>1003</v>
      </c>
      <c r="G564" s="186" t="s">
        <v>456</v>
      </c>
      <c r="H564" s="187">
        <v>3.672</v>
      </c>
      <c r="I564" s="188"/>
      <c r="J564" s="189">
        <f>ROUND(I564*H564,2)</f>
        <v>0</v>
      </c>
      <c r="K564" s="185" t="s">
        <v>124</v>
      </c>
      <c r="L564" s="61"/>
      <c r="M564" s="190" t="s">
        <v>21</v>
      </c>
      <c r="N564" s="191" t="s">
        <v>45</v>
      </c>
      <c r="O564" s="42"/>
      <c r="P564" s="192">
        <f>O564*H564</f>
        <v>0</v>
      </c>
      <c r="Q564" s="192">
        <v>0</v>
      </c>
      <c r="R564" s="192">
        <f>Q564*H564</f>
        <v>0</v>
      </c>
      <c r="S564" s="192">
        <v>0</v>
      </c>
      <c r="T564" s="193">
        <f>S564*H564</f>
        <v>0</v>
      </c>
      <c r="AR564" s="24" t="s">
        <v>118</v>
      </c>
      <c r="AT564" s="24" t="s">
        <v>120</v>
      </c>
      <c r="AU564" s="24" t="s">
        <v>84</v>
      </c>
      <c r="AY564" s="24" t="s">
        <v>119</v>
      </c>
      <c r="BE564" s="194">
        <f>IF(N564="základní",J564,0)</f>
        <v>0</v>
      </c>
      <c r="BF564" s="194">
        <f>IF(N564="snížená",J564,0)</f>
        <v>0</v>
      </c>
      <c r="BG564" s="194">
        <f>IF(N564="zákl. přenesená",J564,0)</f>
        <v>0</v>
      </c>
      <c r="BH564" s="194">
        <f>IF(N564="sníž. přenesená",J564,0)</f>
        <v>0</v>
      </c>
      <c r="BI564" s="194">
        <f>IF(N564="nulová",J564,0)</f>
        <v>0</v>
      </c>
      <c r="BJ564" s="24" t="s">
        <v>82</v>
      </c>
      <c r="BK564" s="194">
        <f>ROUND(I564*H564,2)</f>
        <v>0</v>
      </c>
      <c r="BL564" s="24" t="s">
        <v>118</v>
      </c>
      <c r="BM564" s="24" t="s">
        <v>1004</v>
      </c>
    </row>
    <row r="565" spans="2:51" s="10" customFormat="1" ht="13.5">
      <c r="B565" s="195"/>
      <c r="C565" s="196"/>
      <c r="D565" s="197" t="s">
        <v>127</v>
      </c>
      <c r="E565" s="198" t="s">
        <v>21</v>
      </c>
      <c r="F565" s="199" t="s">
        <v>1005</v>
      </c>
      <c r="G565" s="196"/>
      <c r="H565" s="200">
        <v>1.94</v>
      </c>
      <c r="I565" s="201"/>
      <c r="J565" s="196"/>
      <c r="K565" s="196"/>
      <c r="L565" s="202"/>
      <c r="M565" s="203"/>
      <c r="N565" s="204"/>
      <c r="O565" s="204"/>
      <c r="P565" s="204"/>
      <c r="Q565" s="204"/>
      <c r="R565" s="204"/>
      <c r="S565" s="204"/>
      <c r="T565" s="205"/>
      <c r="AT565" s="206" t="s">
        <v>127</v>
      </c>
      <c r="AU565" s="206" t="s">
        <v>84</v>
      </c>
      <c r="AV565" s="10" t="s">
        <v>84</v>
      </c>
      <c r="AW565" s="10" t="s">
        <v>38</v>
      </c>
      <c r="AX565" s="10" t="s">
        <v>74</v>
      </c>
      <c r="AY565" s="206" t="s">
        <v>119</v>
      </c>
    </row>
    <row r="566" spans="2:51" s="10" customFormat="1" ht="13.5">
      <c r="B566" s="195"/>
      <c r="C566" s="196"/>
      <c r="D566" s="197" t="s">
        <v>127</v>
      </c>
      <c r="E566" s="198" t="s">
        <v>21</v>
      </c>
      <c r="F566" s="199" t="s">
        <v>1006</v>
      </c>
      <c r="G566" s="196"/>
      <c r="H566" s="200">
        <v>1.732</v>
      </c>
      <c r="I566" s="201"/>
      <c r="J566" s="196"/>
      <c r="K566" s="196"/>
      <c r="L566" s="202"/>
      <c r="M566" s="203"/>
      <c r="N566" s="204"/>
      <c r="O566" s="204"/>
      <c r="P566" s="204"/>
      <c r="Q566" s="204"/>
      <c r="R566" s="204"/>
      <c r="S566" s="204"/>
      <c r="T566" s="205"/>
      <c r="AT566" s="206" t="s">
        <v>127</v>
      </c>
      <c r="AU566" s="206" t="s">
        <v>84</v>
      </c>
      <c r="AV566" s="10" t="s">
        <v>84</v>
      </c>
      <c r="AW566" s="10" t="s">
        <v>38</v>
      </c>
      <c r="AX566" s="10" t="s">
        <v>74</v>
      </c>
      <c r="AY566" s="206" t="s">
        <v>119</v>
      </c>
    </row>
    <row r="567" spans="2:51" s="13" customFormat="1" ht="13.5">
      <c r="B567" s="231"/>
      <c r="C567" s="232"/>
      <c r="D567" s="197" t="s">
        <v>127</v>
      </c>
      <c r="E567" s="233" t="s">
        <v>21</v>
      </c>
      <c r="F567" s="234" t="s">
        <v>219</v>
      </c>
      <c r="G567" s="232"/>
      <c r="H567" s="235">
        <v>3.672</v>
      </c>
      <c r="I567" s="236"/>
      <c r="J567" s="232"/>
      <c r="K567" s="232"/>
      <c r="L567" s="237"/>
      <c r="M567" s="238"/>
      <c r="N567" s="239"/>
      <c r="O567" s="239"/>
      <c r="P567" s="239"/>
      <c r="Q567" s="239"/>
      <c r="R567" s="239"/>
      <c r="S567" s="239"/>
      <c r="T567" s="240"/>
      <c r="AT567" s="241" t="s">
        <v>127</v>
      </c>
      <c r="AU567" s="241" t="s">
        <v>84</v>
      </c>
      <c r="AV567" s="13" t="s">
        <v>118</v>
      </c>
      <c r="AW567" s="13" t="s">
        <v>38</v>
      </c>
      <c r="AX567" s="13" t="s">
        <v>82</v>
      </c>
      <c r="AY567" s="241" t="s">
        <v>119</v>
      </c>
    </row>
    <row r="568" spans="2:65" s="1" customFormat="1" ht="25.5" customHeight="1">
      <c r="B568" s="41"/>
      <c r="C568" s="183" t="s">
        <v>1007</v>
      </c>
      <c r="D568" s="183" t="s">
        <v>120</v>
      </c>
      <c r="E568" s="184" t="s">
        <v>1008</v>
      </c>
      <c r="F568" s="185" t="s">
        <v>1009</v>
      </c>
      <c r="G568" s="186" t="s">
        <v>456</v>
      </c>
      <c r="H568" s="187">
        <v>14.688</v>
      </c>
      <c r="I568" s="188"/>
      <c r="J568" s="189">
        <f>ROUND(I568*H568,2)</f>
        <v>0</v>
      </c>
      <c r="K568" s="185" t="s">
        <v>124</v>
      </c>
      <c r="L568" s="61"/>
      <c r="M568" s="190" t="s">
        <v>21</v>
      </c>
      <c r="N568" s="191" t="s">
        <v>45</v>
      </c>
      <c r="O568" s="42"/>
      <c r="P568" s="192">
        <f>O568*H568</f>
        <v>0</v>
      </c>
      <c r="Q568" s="192">
        <v>0</v>
      </c>
      <c r="R568" s="192">
        <f>Q568*H568</f>
        <v>0</v>
      </c>
      <c r="S568" s="192">
        <v>0</v>
      </c>
      <c r="T568" s="193">
        <f>S568*H568</f>
        <v>0</v>
      </c>
      <c r="AR568" s="24" t="s">
        <v>118</v>
      </c>
      <c r="AT568" s="24" t="s">
        <v>120</v>
      </c>
      <c r="AU568" s="24" t="s">
        <v>84</v>
      </c>
      <c r="AY568" s="24" t="s">
        <v>119</v>
      </c>
      <c r="BE568" s="194">
        <f>IF(N568="základní",J568,0)</f>
        <v>0</v>
      </c>
      <c r="BF568" s="194">
        <f>IF(N568="snížená",J568,0)</f>
        <v>0</v>
      </c>
      <c r="BG568" s="194">
        <f>IF(N568="zákl. přenesená",J568,0)</f>
        <v>0</v>
      </c>
      <c r="BH568" s="194">
        <f>IF(N568="sníž. přenesená",J568,0)</f>
        <v>0</v>
      </c>
      <c r="BI568" s="194">
        <f>IF(N568="nulová",J568,0)</f>
        <v>0</v>
      </c>
      <c r="BJ568" s="24" t="s">
        <v>82</v>
      </c>
      <c r="BK568" s="194">
        <f>ROUND(I568*H568,2)</f>
        <v>0</v>
      </c>
      <c r="BL568" s="24" t="s">
        <v>118</v>
      </c>
      <c r="BM568" s="24" t="s">
        <v>1010</v>
      </c>
    </row>
    <row r="569" spans="2:51" s="11" customFormat="1" ht="13.5">
      <c r="B569" s="207"/>
      <c r="C569" s="208"/>
      <c r="D569" s="197" t="s">
        <v>127</v>
      </c>
      <c r="E569" s="209" t="s">
        <v>21</v>
      </c>
      <c r="F569" s="210" t="s">
        <v>1011</v>
      </c>
      <c r="G569" s="208"/>
      <c r="H569" s="209" t="s">
        <v>21</v>
      </c>
      <c r="I569" s="211"/>
      <c r="J569" s="208"/>
      <c r="K569" s="208"/>
      <c r="L569" s="212"/>
      <c r="M569" s="213"/>
      <c r="N569" s="214"/>
      <c r="O569" s="214"/>
      <c r="P569" s="214"/>
      <c r="Q569" s="214"/>
      <c r="R569" s="214"/>
      <c r="S569" s="214"/>
      <c r="T569" s="215"/>
      <c r="AT569" s="216" t="s">
        <v>127</v>
      </c>
      <c r="AU569" s="216" t="s">
        <v>84</v>
      </c>
      <c r="AV569" s="11" t="s">
        <v>82</v>
      </c>
      <c r="AW569" s="11" t="s">
        <v>38</v>
      </c>
      <c r="AX569" s="11" t="s">
        <v>74</v>
      </c>
      <c r="AY569" s="216" t="s">
        <v>119</v>
      </c>
    </row>
    <row r="570" spans="2:51" s="10" customFormat="1" ht="13.5">
      <c r="B570" s="195"/>
      <c r="C570" s="196"/>
      <c r="D570" s="197" t="s">
        <v>127</v>
      </c>
      <c r="E570" s="198" t="s">
        <v>21</v>
      </c>
      <c r="F570" s="199" t="s">
        <v>1012</v>
      </c>
      <c r="G570" s="196"/>
      <c r="H570" s="200">
        <v>7.76</v>
      </c>
      <c r="I570" s="201"/>
      <c r="J570" s="196"/>
      <c r="K570" s="196"/>
      <c r="L570" s="202"/>
      <c r="M570" s="203"/>
      <c r="N570" s="204"/>
      <c r="O570" s="204"/>
      <c r="P570" s="204"/>
      <c r="Q570" s="204"/>
      <c r="R570" s="204"/>
      <c r="S570" s="204"/>
      <c r="T570" s="205"/>
      <c r="AT570" s="206" t="s">
        <v>127</v>
      </c>
      <c r="AU570" s="206" t="s">
        <v>84</v>
      </c>
      <c r="AV570" s="10" t="s">
        <v>84</v>
      </c>
      <c r="AW570" s="10" t="s">
        <v>38</v>
      </c>
      <c r="AX570" s="10" t="s">
        <v>74</v>
      </c>
      <c r="AY570" s="206" t="s">
        <v>119</v>
      </c>
    </row>
    <row r="571" spans="2:51" s="10" customFormat="1" ht="13.5">
      <c r="B571" s="195"/>
      <c r="C571" s="196"/>
      <c r="D571" s="197" t="s">
        <v>127</v>
      </c>
      <c r="E571" s="198" t="s">
        <v>21</v>
      </c>
      <c r="F571" s="199" t="s">
        <v>1013</v>
      </c>
      <c r="G571" s="196"/>
      <c r="H571" s="200">
        <v>6.928</v>
      </c>
      <c r="I571" s="201"/>
      <c r="J571" s="196"/>
      <c r="K571" s="196"/>
      <c r="L571" s="202"/>
      <c r="M571" s="203"/>
      <c r="N571" s="204"/>
      <c r="O571" s="204"/>
      <c r="P571" s="204"/>
      <c r="Q571" s="204"/>
      <c r="R571" s="204"/>
      <c r="S571" s="204"/>
      <c r="T571" s="205"/>
      <c r="AT571" s="206" t="s">
        <v>127</v>
      </c>
      <c r="AU571" s="206" t="s">
        <v>84</v>
      </c>
      <c r="AV571" s="10" t="s">
        <v>84</v>
      </c>
      <c r="AW571" s="10" t="s">
        <v>38</v>
      </c>
      <c r="AX571" s="10" t="s">
        <v>74</v>
      </c>
      <c r="AY571" s="206" t="s">
        <v>119</v>
      </c>
    </row>
    <row r="572" spans="2:51" s="13" customFormat="1" ht="13.5">
      <c r="B572" s="231"/>
      <c r="C572" s="232"/>
      <c r="D572" s="197" t="s">
        <v>127</v>
      </c>
      <c r="E572" s="233" t="s">
        <v>21</v>
      </c>
      <c r="F572" s="234" t="s">
        <v>219</v>
      </c>
      <c r="G572" s="232"/>
      <c r="H572" s="235">
        <v>14.688</v>
      </c>
      <c r="I572" s="236"/>
      <c r="J572" s="232"/>
      <c r="K572" s="232"/>
      <c r="L572" s="237"/>
      <c r="M572" s="238"/>
      <c r="N572" s="239"/>
      <c r="O572" s="239"/>
      <c r="P572" s="239"/>
      <c r="Q572" s="239"/>
      <c r="R572" s="239"/>
      <c r="S572" s="239"/>
      <c r="T572" s="240"/>
      <c r="AT572" s="241" t="s">
        <v>127</v>
      </c>
      <c r="AU572" s="241" t="s">
        <v>84</v>
      </c>
      <c r="AV572" s="13" t="s">
        <v>118</v>
      </c>
      <c r="AW572" s="13" t="s">
        <v>38</v>
      </c>
      <c r="AX572" s="13" t="s">
        <v>82</v>
      </c>
      <c r="AY572" s="241" t="s">
        <v>119</v>
      </c>
    </row>
    <row r="573" spans="2:65" s="1" customFormat="1" ht="25.5" customHeight="1">
      <c r="B573" s="41"/>
      <c r="C573" s="183" t="s">
        <v>1014</v>
      </c>
      <c r="D573" s="183" t="s">
        <v>120</v>
      </c>
      <c r="E573" s="184" t="s">
        <v>1015</v>
      </c>
      <c r="F573" s="185" t="s">
        <v>1016</v>
      </c>
      <c r="G573" s="186" t="s">
        <v>456</v>
      </c>
      <c r="H573" s="187">
        <v>15.195</v>
      </c>
      <c r="I573" s="188"/>
      <c r="J573" s="189">
        <f>ROUND(I573*H573,2)</f>
        <v>0</v>
      </c>
      <c r="K573" s="185" t="s">
        <v>124</v>
      </c>
      <c r="L573" s="61"/>
      <c r="M573" s="190" t="s">
        <v>21</v>
      </c>
      <c r="N573" s="191" t="s">
        <v>45</v>
      </c>
      <c r="O573" s="42"/>
      <c r="P573" s="192">
        <f>O573*H573</f>
        <v>0</v>
      </c>
      <c r="Q573" s="192">
        <v>0</v>
      </c>
      <c r="R573" s="192">
        <f>Q573*H573</f>
        <v>0</v>
      </c>
      <c r="S573" s="192">
        <v>0</v>
      </c>
      <c r="T573" s="193">
        <f>S573*H573</f>
        <v>0</v>
      </c>
      <c r="AR573" s="24" t="s">
        <v>118</v>
      </c>
      <c r="AT573" s="24" t="s">
        <v>120</v>
      </c>
      <c r="AU573" s="24" t="s">
        <v>84</v>
      </c>
      <c r="AY573" s="24" t="s">
        <v>119</v>
      </c>
      <c r="BE573" s="194">
        <f>IF(N573="základní",J573,0)</f>
        <v>0</v>
      </c>
      <c r="BF573" s="194">
        <f>IF(N573="snížená",J573,0)</f>
        <v>0</v>
      </c>
      <c r="BG573" s="194">
        <f>IF(N573="zákl. přenesená",J573,0)</f>
        <v>0</v>
      </c>
      <c r="BH573" s="194">
        <f>IF(N573="sníž. přenesená",J573,0)</f>
        <v>0</v>
      </c>
      <c r="BI573" s="194">
        <f>IF(N573="nulová",J573,0)</f>
        <v>0</v>
      </c>
      <c r="BJ573" s="24" t="s">
        <v>82</v>
      </c>
      <c r="BK573" s="194">
        <f>ROUND(I573*H573,2)</f>
        <v>0</v>
      </c>
      <c r="BL573" s="24" t="s">
        <v>118</v>
      </c>
      <c r="BM573" s="24" t="s">
        <v>1017</v>
      </c>
    </row>
    <row r="574" spans="2:51" s="10" customFormat="1" ht="13.5">
      <c r="B574" s="195"/>
      <c r="C574" s="196"/>
      <c r="D574" s="197" t="s">
        <v>127</v>
      </c>
      <c r="E574" s="198" t="s">
        <v>21</v>
      </c>
      <c r="F574" s="199" t="s">
        <v>1018</v>
      </c>
      <c r="G574" s="196"/>
      <c r="H574" s="200">
        <v>2.501</v>
      </c>
      <c r="I574" s="201"/>
      <c r="J574" s="196"/>
      <c r="K574" s="196"/>
      <c r="L574" s="202"/>
      <c r="M574" s="203"/>
      <c r="N574" s="204"/>
      <c r="O574" s="204"/>
      <c r="P574" s="204"/>
      <c r="Q574" s="204"/>
      <c r="R574" s="204"/>
      <c r="S574" s="204"/>
      <c r="T574" s="205"/>
      <c r="AT574" s="206" t="s">
        <v>127</v>
      </c>
      <c r="AU574" s="206" t="s">
        <v>84</v>
      </c>
      <c r="AV574" s="10" t="s">
        <v>84</v>
      </c>
      <c r="AW574" s="10" t="s">
        <v>38</v>
      </c>
      <c r="AX574" s="10" t="s">
        <v>74</v>
      </c>
      <c r="AY574" s="206" t="s">
        <v>119</v>
      </c>
    </row>
    <row r="575" spans="2:51" s="10" customFormat="1" ht="13.5">
      <c r="B575" s="195"/>
      <c r="C575" s="196"/>
      <c r="D575" s="197" t="s">
        <v>127</v>
      </c>
      <c r="E575" s="198" t="s">
        <v>21</v>
      </c>
      <c r="F575" s="199" t="s">
        <v>1019</v>
      </c>
      <c r="G575" s="196"/>
      <c r="H575" s="200">
        <v>12.694</v>
      </c>
      <c r="I575" s="201"/>
      <c r="J575" s="196"/>
      <c r="K575" s="196"/>
      <c r="L575" s="202"/>
      <c r="M575" s="203"/>
      <c r="N575" s="204"/>
      <c r="O575" s="204"/>
      <c r="P575" s="204"/>
      <c r="Q575" s="204"/>
      <c r="R575" s="204"/>
      <c r="S575" s="204"/>
      <c r="T575" s="205"/>
      <c r="AT575" s="206" t="s">
        <v>127</v>
      </c>
      <c r="AU575" s="206" t="s">
        <v>84</v>
      </c>
      <c r="AV575" s="10" t="s">
        <v>84</v>
      </c>
      <c r="AW575" s="10" t="s">
        <v>38</v>
      </c>
      <c r="AX575" s="10" t="s">
        <v>74</v>
      </c>
      <c r="AY575" s="206" t="s">
        <v>119</v>
      </c>
    </row>
    <row r="576" spans="2:51" s="13" customFormat="1" ht="13.5">
      <c r="B576" s="231"/>
      <c r="C576" s="232"/>
      <c r="D576" s="197" t="s">
        <v>127</v>
      </c>
      <c r="E576" s="233" t="s">
        <v>21</v>
      </c>
      <c r="F576" s="234" t="s">
        <v>219</v>
      </c>
      <c r="G576" s="232"/>
      <c r="H576" s="235">
        <v>15.195</v>
      </c>
      <c r="I576" s="236"/>
      <c r="J576" s="232"/>
      <c r="K576" s="232"/>
      <c r="L576" s="237"/>
      <c r="M576" s="238"/>
      <c r="N576" s="239"/>
      <c r="O576" s="239"/>
      <c r="P576" s="239"/>
      <c r="Q576" s="239"/>
      <c r="R576" s="239"/>
      <c r="S576" s="239"/>
      <c r="T576" s="240"/>
      <c r="AT576" s="241" t="s">
        <v>127</v>
      </c>
      <c r="AU576" s="241" t="s">
        <v>84</v>
      </c>
      <c r="AV576" s="13" t="s">
        <v>118</v>
      </c>
      <c r="AW576" s="13" t="s">
        <v>38</v>
      </c>
      <c r="AX576" s="13" t="s">
        <v>82</v>
      </c>
      <c r="AY576" s="241" t="s">
        <v>119</v>
      </c>
    </row>
    <row r="577" spans="2:65" s="1" customFormat="1" ht="25.5" customHeight="1">
      <c r="B577" s="41"/>
      <c r="C577" s="183" t="s">
        <v>1020</v>
      </c>
      <c r="D577" s="183" t="s">
        <v>120</v>
      </c>
      <c r="E577" s="184" t="s">
        <v>1021</v>
      </c>
      <c r="F577" s="185" t="s">
        <v>1009</v>
      </c>
      <c r="G577" s="186" t="s">
        <v>456</v>
      </c>
      <c r="H577" s="187">
        <v>60.78</v>
      </c>
      <c r="I577" s="188"/>
      <c r="J577" s="189">
        <f>ROUND(I577*H577,2)</f>
        <v>0</v>
      </c>
      <c r="K577" s="185" t="s">
        <v>124</v>
      </c>
      <c r="L577" s="61"/>
      <c r="M577" s="190" t="s">
        <v>21</v>
      </c>
      <c r="N577" s="191" t="s">
        <v>45</v>
      </c>
      <c r="O577" s="42"/>
      <c r="P577" s="192">
        <f>O577*H577</f>
        <v>0</v>
      </c>
      <c r="Q577" s="192">
        <v>0</v>
      </c>
      <c r="R577" s="192">
        <f>Q577*H577</f>
        <v>0</v>
      </c>
      <c r="S577" s="192">
        <v>0</v>
      </c>
      <c r="T577" s="193">
        <f>S577*H577</f>
        <v>0</v>
      </c>
      <c r="AR577" s="24" t="s">
        <v>118</v>
      </c>
      <c r="AT577" s="24" t="s">
        <v>120</v>
      </c>
      <c r="AU577" s="24" t="s">
        <v>84</v>
      </c>
      <c r="AY577" s="24" t="s">
        <v>119</v>
      </c>
      <c r="BE577" s="194">
        <f>IF(N577="základní",J577,0)</f>
        <v>0</v>
      </c>
      <c r="BF577" s="194">
        <f>IF(N577="snížená",J577,0)</f>
        <v>0</v>
      </c>
      <c r="BG577" s="194">
        <f>IF(N577="zákl. přenesená",J577,0)</f>
        <v>0</v>
      </c>
      <c r="BH577" s="194">
        <f>IF(N577="sníž. přenesená",J577,0)</f>
        <v>0</v>
      </c>
      <c r="BI577" s="194">
        <f>IF(N577="nulová",J577,0)</f>
        <v>0</v>
      </c>
      <c r="BJ577" s="24" t="s">
        <v>82</v>
      </c>
      <c r="BK577" s="194">
        <f>ROUND(I577*H577,2)</f>
        <v>0</v>
      </c>
      <c r="BL577" s="24" t="s">
        <v>118</v>
      </c>
      <c r="BM577" s="24" t="s">
        <v>1022</v>
      </c>
    </row>
    <row r="578" spans="2:51" s="11" customFormat="1" ht="13.5">
      <c r="B578" s="207"/>
      <c r="C578" s="208"/>
      <c r="D578" s="197" t="s">
        <v>127</v>
      </c>
      <c r="E578" s="209" t="s">
        <v>21</v>
      </c>
      <c r="F578" s="210" t="s">
        <v>1011</v>
      </c>
      <c r="G578" s="208"/>
      <c r="H578" s="209" t="s">
        <v>21</v>
      </c>
      <c r="I578" s="211"/>
      <c r="J578" s="208"/>
      <c r="K578" s="208"/>
      <c r="L578" s="212"/>
      <c r="M578" s="213"/>
      <c r="N578" s="214"/>
      <c r="O578" s="214"/>
      <c r="P578" s="214"/>
      <c r="Q578" s="214"/>
      <c r="R578" s="214"/>
      <c r="S578" s="214"/>
      <c r="T578" s="215"/>
      <c r="AT578" s="216" t="s">
        <v>127</v>
      </c>
      <c r="AU578" s="216" t="s">
        <v>84</v>
      </c>
      <c r="AV578" s="11" t="s">
        <v>82</v>
      </c>
      <c r="AW578" s="11" t="s">
        <v>38</v>
      </c>
      <c r="AX578" s="11" t="s">
        <v>74</v>
      </c>
      <c r="AY578" s="216" t="s">
        <v>119</v>
      </c>
    </row>
    <row r="579" spans="2:51" s="10" customFormat="1" ht="13.5">
      <c r="B579" s="195"/>
      <c r="C579" s="196"/>
      <c r="D579" s="197" t="s">
        <v>127</v>
      </c>
      <c r="E579" s="198" t="s">
        <v>21</v>
      </c>
      <c r="F579" s="199" t="s">
        <v>1023</v>
      </c>
      <c r="G579" s="196"/>
      <c r="H579" s="200">
        <v>10.004</v>
      </c>
      <c r="I579" s="201"/>
      <c r="J579" s="196"/>
      <c r="K579" s="196"/>
      <c r="L579" s="202"/>
      <c r="M579" s="203"/>
      <c r="N579" s="204"/>
      <c r="O579" s="204"/>
      <c r="P579" s="204"/>
      <c r="Q579" s="204"/>
      <c r="R579" s="204"/>
      <c r="S579" s="204"/>
      <c r="T579" s="205"/>
      <c r="AT579" s="206" t="s">
        <v>127</v>
      </c>
      <c r="AU579" s="206" t="s">
        <v>84</v>
      </c>
      <c r="AV579" s="10" t="s">
        <v>84</v>
      </c>
      <c r="AW579" s="10" t="s">
        <v>38</v>
      </c>
      <c r="AX579" s="10" t="s">
        <v>74</v>
      </c>
      <c r="AY579" s="206" t="s">
        <v>119</v>
      </c>
    </row>
    <row r="580" spans="2:51" s="10" customFormat="1" ht="13.5">
      <c r="B580" s="195"/>
      <c r="C580" s="196"/>
      <c r="D580" s="197" t="s">
        <v>127</v>
      </c>
      <c r="E580" s="198" t="s">
        <v>21</v>
      </c>
      <c r="F580" s="199" t="s">
        <v>1024</v>
      </c>
      <c r="G580" s="196"/>
      <c r="H580" s="200">
        <v>50.776</v>
      </c>
      <c r="I580" s="201"/>
      <c r="J580" s="196"/>
      <c r="K580" s="196"/>
      <c r="L580" s="202"/>
      <c r="M580" s="203"/>
      <c r="N580" s="204"/>
      <c r="O580" s="204"/>
      <c r="P580" s="204"/>
      <c r="Q580" s="204"/>
      <c r="R580" s="204"/>
      <c r="S580" s="204"/>
      <c r="T580" s="205"/>
      <c r="AT580" s="206" t="s">
        <v>127</v>
      </c>
      <c r="AU580" s="206" t="s">
        <v>84</v>
      </c>
      <c r="AV580" s="10" t="s">
        <v>84</v>
      </c>
      <c r="AW580" s="10" t="s">
        <v>38</v>
      </c>
      <c r="AX580" s="10" t="s">
        <v>74</v>
      </c>
      <c r="AY580" s="206" t="s">
        <v>119</v>
      </c>
    </row>
    <row r="581" spans="2:51" s="13" customFormat="1" ht="13.5">
      <c r="B581" s="231"/>
      <c r="C581" s="232"/>
      <c r="D581" s="197" t="s">
        <v>127</v>
      </c>
      <c r="E581" s="233" t="s">
        <v>21</v>
      </c>
      <c r="F581" s="234" t="s">
        <v>219</v>
      </c>
      <c r="G581" s="232"/>
      <c r="H581" s="235">
        <v>60.78</v>
      </c>
      <c r="I581" s="236"/>
      <c r="J581" s="232"/>
      <c r="K581" s="232"/>
      <c r="L581" s="237"/>
      <c r="M581" s="238"/>
      <c r="N581" s="239"/>
      <c r="O581" s="239"/>
      <c r="P581" s="239"/>
      <c r="Q581" s="239"/>
      <c r="R581" s="239"/>
      <c r="S581" s="239"/>
      <c r="T581" s="240"/>
      <c r="AT581" s="241" t="s">
        <v>127</v>
      </c>
      <c r="AU581" s="241" t="s">
        <v>84</v>
      </c>
      <c r="AV581" s="13" t="s">
        <v>118</v>
      </c>
      <c r="AW581" s="13" t="s">
        <v>38</v>
      </c>
      <c r="AX581" s="13" t="s">
        <v>82</v>
      </c>
      <c r="AY581" s="241" t="s">
        <v>119</v>
      </c>
    </row>
    <row r="582" spans="2:65" s="1" customFormat="1" ht="25.5" customHeight="1">
      <c r="B582" s="41"/>
      <c r="C582" s="183" t="s">
        <v>1025</v>
      </c>
      <c r="D582" s="183" t="s">
        <v>120</v>
      </c>
      <c r="E582" s="184" t="s">
        <v>1026</v>
      </c>
      <c r="F582" s="185" t="s">
        <v>1027</v>
      </c>
      <c r="G582" s="186" t="s">
        <v>456</v>
      </c>
      <c r="H582" s="187">
        <v>1.627</v>
      </c>
      <c r="I582" s="188"/>
      <c r="J582" s="189">
        <f>ROUND(I582*H582,2)</f>
        <v>0</v>
      </c>
      <c r="K582" s="185" t="s">
        <v>124</v>
      </c>
      <c r="L582" s="61"/>
      <c r="M582" s="190" t="s">
        <v>21</v>
      </c>
      <c r="N582" s="191" t="s">
        <v>45</v>
      </c>
      <c r="O582" s="42"/>
      <c r="P582" s="192">
        <f>O582*H582</f>
        <v>0</v>
      </c>
      <c r="Q582" s="192">
        <v>0</v>
      </c>
      <c r="R582" s="192">
        <f>Q582*H582</f>
        <v>0</v>
      </c>
      <c r="S582" s="192">
        <v>0</v>
      </c>
      <c r="T582" s="193">
        <f>S582*H582</f>
        <v>0</v>
      </c>
      <c r="AR582" s="24" t="s">
        <v>118</v>
      </c>
      <c r="AT582" s="24" t="s">
        <v>120</v>
      </c>
      <c r="AU582" s="24" t="s">
        <v>84</v>
      </c>
      <c r="AY582" s="24" t="s">
        <v>119</v>
      </c>
      <c r="BE582" s="194">
        <f>IF(N582="základní",J582,0)</f>
        <v>0</v>
      </c>
      <c r="BF582" s="194">
        <f>IF(N582="snížená",J582,0)</f>
        <v>0</v>
      </c>
      <c r="BG582" s="194">
        <f>IF(N582="zákl. přenesená",J582,0)</f>
        <v>0</v>
      </c>
      <c r="BH582" s="194">
        <f>IF(N582="sníž. přenesená",J582,0)</f>
        <v>0</v>
      </c>
      <c r="BI582" s="194">
        <f>IF(N582="nulová",J582,0)</f>
        <v>0</v>
      </c>
      <c r="BJ582" s="24" t="s">
        <v>82</v>
      </c>
      <c r="BK582" s="194">
        <f>ROUND(I582*H582,2)</f>
        <v>0</v>
      </c>
      <c r="BL582" s="24" t="s">
        <v>118</v>
      </c>
      <c r="BM582" s="24" t="s">
        <v>1028</v>
      </c>
    </row>
    <row r="583" spans="2:51" s="10" customFormat="1" ht="13.5">
      <c r="B583" s="195"/>
      <c r="C583" s="196"/>
      <c r="D583" s="197" t="s">
        <v>127</v>
      </c>
      <c r="E583" s="198" t="s">
        <v>21</v>
      </c>
      <c r="F583" s="199" t="s">
        <v>1029</v>
      </c>
      <c r="G583" s="196"/>
      <c r="H583" s="200">
        <v>0.246</v>
      </c>
      <c r="I583" s="201"/>
      <c r="J583" s="196"/>
      <c r="K583" s="196"/>
      <c r="L583" s="202"/>
      <c r="M583" s="203"/>
      <c r="N583" s="204"/>
      <c r="O583" s="204"/>
      <c r="P583" s="204"/>
      <c r="Q583" s="204"/>
      <c r="R583" s="204"/>
      <c r="S583" s="204"/>
      <c r="T583" s="205"/>
      <c r="AT583" s="206" t="s">
        <v>127</v>
      </c>
      <c r="AU583" s="206" t="s">
        <v>84</v>
      </c>
      <c r="AV583" s="10" t="s">
        <v>84</v>
      </c>
      <c r="AW583" s="10" t="s">
        <v>38</v>
      </c>
      <c r="AX583" s="10" t="s">
        <v>74</v>
      </c>
      <c r="AY583" s="206" t="s">
        <v>119</v>
      </c>
    </row>
    <row r="584" spans="2:51" s="10" customFormat="1" ht="13.5">
      <c r="B584" s="195"/>
      <c r="C584" s="196"/>
      <c r="D584" s="197" t="s">
        <v>127</v>
      </c>
      <c r="E584" s="198" t="s">
        <v>21</v>
      </c>
      <c r="F584" s="199" t="s">
        <v>1030</v>
      </c>
      <c r="G584" s="196"/>
      <c r="H584" s="200">
        <v>1.381</v>
      </c>
      <c r="I584" s="201"/>
      <c r="J584" s="196"/>
      <c r="K584" s="196"/>
      <c r="L584" s="202"/>
      <c r="M584" s="203"/>
      <c r="N584" s="204"/>
      <c r="O584" s="204"/>
      <c r="P584" s="204"/>
      <c r="Q584" s="204"/>
      <c r="R584" s="204"/>
      <c r="S584" s="204"/>
      <c r="T584" s="205"/>
      <c r="AT584" s="206" t="s">
        <v>127</v>
      </c>
      <c r="AU584" s="206" t="s">
        <v>84</v>
      </c>
      <c r="AV584" s="10" t="s">
        <v>84</v>
      </c>
      <c r="AW584" s="10" t="s">
        <v>38</v>
      </c>
      <c r="AX584" s="10" t="s">
        <v>74</v>
      </c>
      <c r="AY584" s="206" t="s">
        <v>119</v>
      </c>
    </row>
    <row r="585" spans="2:51" s="13" customFormat="1" ht="13.5">
      <c r="B585" s="231"/>
      <c r="C585" s="232"/>
      <c r="D585" s="197" t="s">
        <v>127</v>
      </c>
      <c r="E585" s="233" t="s">
        <v>21</v>
      </c>
      <c r="F585" s="234" t="s">
        <v>219</v>
      </c>
      <c r="G585" s="232"/>
      <c r="H585" s="235">
        <v>1.627</v>
      </c>
      <c r="I585" s="236"/>
      <c r="J585" s="232"/>
      <c r="K585" s="232"/>
      <c r="L585" s="237"/>
      <c r="M585" s="238"/>
      <c r="N585" s="239"/>
      <c r="O585" s="239"/>
      <c r="P585" s="239"/>
      <c r="Q585" s="239"/>
      <c r="R585" s="239"/>
      <c r="S585" s="239"/>
      <c r="T585" s="240"/>
      <c r="AT585" s="241" t="s">
        <v>127</v>
      </c>
      <c r="AU585" s="241" t="s">
        <v>84</v>
      </c>
      <c r="AV585" s="13" t="s">
        <v>118</v>
      </c>
      <c r="AW585" s="13" t="s">
        <v>38</v>
      </c>
      <c r="AX585" s="13" t="s">
        <v>82</v>
      </c>
      <c r="AY585" s="241" t="s">
        <v>119</v>
      </c>
    </row>
    <row r="586" spans="2:65" s="1" customFormat="1" ht="38.25" customHeight="1">
      <c r="B586" s="41"/>
      <c r="C586" s="183" t="s">
        <v>1031</v>
      </c>
      <c r="D586" s="183" t="s">
        <v>120</v>
      </c>
      <c r="E586" s="184" t="s">
        <v>1032</v>
      </c>
      <c r="F586" s="185" t="s">
        <v>1033</v>
      </c>
      <c r="G586" s="186" t="s">
        <v>456</v>
      </c>
      <c r="H586" s="187">
        <v>5.524</v>
      </c>
      <c r="I586" s="188"/>
      <c r="J586" s="189">
        <f>ROUND(I586*H586,2)</f>
        <v>0</v>
      </c>
      <c r="K586" s="185" t="s">
        <v>124</v>
      </c>
      <c r="L586" s="61"/>
      <c r="M586" s="190" t="s">
        <v>21</v>
      </c>
      <c r="N586" s="191" t="s">
        <v>45</v>
      </c>
      <c r="O586" s="42"/>
      <c r="P586" s="192">
        <f>O586*H586</f>
        <v>0</v>
      </c>
      <c r="Q586" s="192">
        <v>0</v>
      </c>
      <c r="R586" s="192">
        <f>Q586*H586</f>
        <v>0</v>
      </c>
      <c r="S586" s="192">
        <v>0</v>
      </c>
      <c r="T586" s="193">
        <f>S586*H586</f>
        <v>0</v>
      </c>
      <c r="AR586" s="24" t="s">
        <v>118</v>
      </c>
      <c r="AT586" s="24" t="s">
        <v>120</v>
      </c>
      <c r="AU586" s="24" t="s">
        <v>84</v>
      </c>
      <c r="AY586" s="24" t="s">
        <v>119</v>
      </c>
      <c r="BE586" s="194">
        <f>IF(N586="základní",J586,0)</f>
        <v>0</v>
      </c>
      <c r="BF586" s="194">
        <f>IF(N586="snížená",J586,0)</f>
        <v>0</v>
      </c>
      <c r="BG586" s="194">
        <f>IF(N586="zákl. přenesená",J586,0)</f>
        <v>0</v>
      </c>
      <c r="BH586" s="194">
        <f>IF(N586="sníž. přenesená",J586,0)</f>
        <v>0</v>
      </c>
      <c r="BI586" s="194">
        <f>IF(N586="nulová",J586,0)</f>
        <v>0</v>
      </c>
      <c r="BJ586" s="24" t="s">
        <v>82</v>
      </c>
      <c r="BK586" s="194">
        <f>ROUND(I586*H586,2)</f>
        <v>0</v>
      </c>
      <c r="BL586" s="24" t="s">
        <v>118</v>
      </c>
      <c r="BM586" s="24" t="s">
        <v>1034</v>
      </c>
    </row>
    <row r="587" spans="2:51" s="11" customFormat="1" ht="13.5">
      <c r="B587" s="207"/>
      <c r="C587" s="208"/>
      <c r="D587" s="197" t="s">
        <v>127</v>
      </c>
      <c r="E587" s="209" t="s">
        <v>21</v>
      </c>
      <c r="F587" s="210" t="s">
        <v>1011</v>
      </c>
      <c r="G587" s="208"/>
      <c r="H587" s="209" t="s">
        <v>21</v>
      </c>
      <c r="I587" s="211"/>
      <c r="J587" s="208"/>
      <c r="K587" s="208"/>
      <c r="L587" s="212"/>
      <c r="M587" s="213"/>
      <c r="N587" s="214"/>
      <c r="O587" s="214"/>
      <c r="P587" s="214"/>
      <c r="Q587" s="214"/>
      <c r="R587" s="214"/>
      <c r="S587" s="214"/>
      <c r="T587" s="215"/>
      <c r="AT587" s="216" t="s">
        <v>127</v>
      </c>
      <c r="AU587" s="216" t="s">
        <v>84</v>
      </c>
      <c r="AV587" s="11" t="s">
        <v>82</v>
      </c>
      <c r="AW587" s="11" t="s">
        <v>38</v>
      </c>
      <c r="AX587" s="11" t="s">
        <v>74</v>
      </c>
      <c r="AY587" s="216" t="s">
        <v>119</v>
      </c>
    </row>
    <row r="588" spans="2:51" s="10" customFormat="1" ht="13.5">
      <c r="B588" s="195"/>
      <c r="C588" s="196"/>
      <c r="D588" s="197" t="s">
        <v>127</v>
      </c>
      <c r="E588" s="198" t="s">
        <v>21</v>
      </c>
      <c r="F588" s="199" t="s">
        <v>1035</v>
      </c>
      <c r="G588" s="196"/>
      <c r="H588" s="200">
        <v>5.524</v>
      </c>
      <c r="I588" s="201"/>
      <c r="J588" s="196"/>
      <c r="K588" s="196"/>
      <c r="L588" s="202"/>
      <c r="M588" s="203"/>
      <c r="N588" s="204"/>
      <c r="O588" s="204"/>
      <c r="P588" s="204"/>
      <c r="Q588" s="204"/>
      <c r="R588" s="204"/>
      <c r="S588" s="204"/>
      <c r="T588" s="205"/>
      <c r="AT588" s="206" t="s">
        <v>127</v>
      </c>
      <c r="AU588" s="206" t="s">
        <v>84</v>
      </c>
      <c r="AV588" s="10" t="s">
        <v>84</v>
      </c>
      <c r="AW588" s="10" t="s">
        <v>38</v>
      </c>
      <c r="AX588" s="10" t="s">
        <v>82</v>
      </c>
      <c r="AY588" s="206" t="s">
        <v>119</v>
      </c>
    </row>
    <row r="589" spans="2:65" s="1" customFormat="1" ht="25.5" customHeight="1">
      <c r="B589" s="41"/>
      <c r="C589" s="183" t="s">
        <v>1036</v>
      </c>
      <c r="D589" s="183" t="s">
        <v>120</v>
      </c>
      <c r="E589" s="184" t="s">
        <v>1037</v>
      </c>
      <c r="F589" s="185" t="s">
        <v>1038</v>
      </c>
      <c r="G589" s="186" t="s">
        <v>456</v>
      </c>
      <c r="H589" s="187">
        <v>2.501</v>
      </c>
      <c r="I589" s="188"/>
      <c r="J589" s="189">
        <f>ROUND(I589*H589,2)</f>
        <v>0</v>
      </c>
      <c r="K589" s="185" t="s">
        <v>124</v>
      </c>
      <c r="L589" s="61"/>
      <c r="M589" s="190" t="s">
        <v>21</v>
      </c>
      <c r="N589" s="191" t="s">
        <v>45</v>
      </c>
      <c r="O589" s="42"/>
      <c r="P589" s="192">
        <f>O589*H589</f>
        <v>0</v>
      </c>
      <c r="Q589" s="192">
        <v>0</v>
      </c>
      <c r="R589" s="192">
        <f>Q589*H589</f>
        <v>0</v>
      </c>
      <c r="S589" s="192">
        <v>0</v>
      </c>
      <c r="T589" s="193">
        <f>S589*H589</f>
        <v>0</v>
      </c>
      <c r="AR589" s="24" t="s">
        <v>118</v>
      </c>
      <c r="AT589" s="24" t="s">
        <v>120</v>
      </c>
      <c r="AU589" s="24" t="s">
        <v>84</v>
      </c>
      <c r="AY589" s="24" t="s">
        <v>119</v>
      </c>
      <c r="BE589" s="194">
        <f>IF(N589="základní",J589,0)</f>
        <v>0</v>
      </c>
      <c r="BF589" s="194">
        <f>IF(N589="snížená",J589,0)</f>
        <v>0</v>
      </c>
      <c r="BG589" s="194">
        <f>IF(N589="zákl. přenesená",J589,0)</f>
        <v>0</v>
      </c>
      <c r="BH589" s="194">
        <f>IF(N589="sníž. přenesená",J589,0)</f>
        <v>0</v>
      </c>
      <c r="BI589" s="194">
        <f>IF(N589="nulová",J589,0)</f>
        <v>0</v>
      </c>
      <c r="BJ589" s="24" t="s">
        <v>82</v>
      </c>
      <c r="BK589" s="194">
        <f>ROUND(I589*H589,2)</f>
        <v>0</v>
      </c>
      <c r="BL589" s="24" t="s">
        <v>118</v>
      </c>
      <c r="BM589" s="24" t="s">
        <v>1039</v>
      </c>
    </row>
    <row r="590" spans="2:51" s="10" customFormat="1" ht="13.5">
      <c r="B590" s="195"/>
      <c r="C590" s="196"/>
      <c r="D590" s="197" t="s">
        <v>127</v>
      </c>
      <c r="E590" s="198" t="s">
        <v>21</v>
      </c>
      <c r="F590" s="199" t="s">
        <v>1030</v>
      </c>
      <c r="G590" s="196"/>
      <c r="H590" s="200">
        <v>1.381</v>
      </c>
      <c r="I590" s="201"/>
      <c r="J590" s="196"/>
      <c r="K590" s="196"/>
      <c r="L590" s="202"/>
      <c r="M590" s="203"/>
      <c r="N590" s="204"/>
      <c r="O590" s="204"/>
      <c r="P590" s="204"/>
      <c r="Q590" s="204"/>
      <c r="R590" s="204"/>
      <c r="S590" s="204"/>
      <c r="T590" s="205"/>
      <c r="AT590" s="206" t="s">
        <v>127</v>
      </c>
      <c r="AU590" s="206" t="s">
        <v>84</v>
      </c>
      <c r="AV590" s="10" t="s">
        <v>84</v>
      </c>
      <c r="AW590" s="10" t="s">
        <v>38</v>
      </c>
      <c r="AX590" s="10" t="s">
        <v>74</v>
      </c>
      <c r="AY590" s="206" t="s">
        <v>119</v>
      </c>
    </row>
    <row r="591" spans="2:51" s="13" customFormat="1" ht="13.5">
      <c r="B591" s="231"/>
      <c r="C591" s="232"/>
      <c r="D591" s="197" t="s">
        <v>127</v>
      </c>
      <c r="E591" s="233" t="s">
        <v>21</v>
      </c>
      <c r="F591" s="234" t="s">
        <v>219</v>
      </c>
      <c r="G591" s="232"/>
      <c r="H591" s="235">
        <v>1.381</v>
      </c>
      <c r="I591" s="236"/>
      <c r="J591" s="232"/>
      <c r="K591" s="232"/>
      <c r="L591" s="237"/>
      <c r="M591" s="238"/>
      <c r="N591" s="239"/>
      <c r="O591" s="239"/>
      <c r="P591" s="239"/>
      <c r="Q591" s="239"/>
      <c r="R591" s="239"/>
      <c r="S591" s="239"/>
      <c r="T591" s="240"/>
      <c r="AT591" s="241" t="s">
        <v>127</v>
      </c>
      <c r="AU591" s="241" t="s">
        <v>84</v>
      </c>
      <c r="AV591" s="13" t="s">
        <v>118</v>
      </c>
      <c r="AW591" s="13" t="s">
        <v>38</v>
      </c>
      <c r="AX591" s="13" t="s">
        <v>74</v>
      </c>
      <c r="AY591" s="241" t="s">
        <v>119</v>
      </c>
    </row>
    <row r="592" spans="2:51" s="10" customFormat="1" ht="13.5">
      <c r="B592" s="195"/>
      <c r="C592" s="196"/>
      <c r="D592" s="197" t="s">
        <v>127</v>
      </c>
      <c r="E592" s="198" t="s">
        <v>21</v>
      </c>
      <c r="F592" s="199" t="s">
        <v>1018</v>
      </c>
      <c r="G592" s="196"/>
      <c r="H592" s="200">
        <v>2.501</v>
      </c>
      <c r="I592" s="201"/>
      <c r="J592" s="196"/>
      <c r="K592" s="196"/>
      <c r="L592" s="202"/>
      <c r="M592" s="203"/>
      <c r="N592" s="204"/>
      <c r="O592" s="204"/>
      <c r="P592" s="204"/>
      <c r="Q592" s="204"/>
      <c r="R592" s="204"/>
      <c r="S592" s="204"/>
      <c r="T592" s="205"/>
      <c r="AT592" s="206" t="s">
        <v>127</v>
      </c>
      <c r="AU592" s="206" t="s">
        <v>84</v>
      </c>
      <c r="AV592" s="10" t="s">
        <v>84</v>
      </c>
      <c r="AW592" s="10" t="s">
        <v>38</v>
      </c>
      <c r="AX592" s="10" t="s">
        <v>82</v>
      </c>
      <c r="AY592" s="206" t="s">
        <v>119</v>
      </c>
    </row>
    <row r="593" spans="2:65" s="1" customFormat="1" ht="25.5" customHeight="1">
      <c r="B593" s="41"/>
      <c r="C593" s="183" t="s">
        <v>1040</v>
      </c>
      <c r="D593" s="183" t="s">
        <v>120</v>
      </c>
      <c r="E593" s="184" t="s">
        <v>1041</v>
      </c>
      <c r="F593" s="185" t="s">
        <v>1042</v>
      </c>
      <c r="G593" s="186" t="s">
        <v>456</v>
      </c>
      <c r="H593" s="187">
        <v>12.694</v>
      </c>
      <c r="I593" s="188"/>
      <c r="J593" s="189">
        <f>ROUND(I593*H593,2)</f>
        <v>0</v>
      </c>
      <c r="K593" s="185" t="s">
        <v>124</v>
      </c>
      <c r="L593" s="61"/>
      <c r="M593" s="190" t="s">
        <v>21</v>
      </c>
      <c r="N593" s="191" t="s">
        <v>45</v>
      </c>
      <c r="O593" s="42"/>
      <c r="P593" s="192">
        <f>O593*H593</f>
        <v>0</v>
      </c>
      <c r="Q593" s="192">
        <v>0</v>
      </c>
      <c r="R593" s="192">
        <f>Q593*H593</f>
        <v>0</v>
      </c>
      <c r="S593" s="192">
        <v>0</v>
      </c>
      <c r="T593" s="193">
        <f>S593*H593</f>
        <v>0</v>
      </c>
      <c r="AR593" s="24" t="s">
        <v>118</v>
      </c>
      <c r="AT593" s="24" t="s">
        <v>120</v>
      </c>
      <c r="AU593" s="24" t="s">
        <v>84</v>
      </c>
      <c r="AY593" s="24" t="s">
        <v>119</v>
      </c>
      <c r="BE593" s="194">
        <f>IF(N593="základní",J593,0)</f>
        <v>0</v>
      </c>
      <c r="BF593" s="194">
        <f>IF(N593="snížená",J593,0)</f>
        <v>0</v>
      </c>
      <c r="BG593" s="194">
        <f>IF(N593="zákl. přenesená",J593,0)</f>
        <v>0</v>
      </c>
      <c r="BH593" s="194">
        <f>IF(N593="sníž. přenesená",J593,0)</f>
        <v>0</v>
      </c>
      <c r="BI593" s="194">
        <f>IF(N593="nulová",J593,0)</f>
        <v>0</v>
      </c>
      <c r="BJ593" s="24" t="s">
        <v>82</v>
      </c>
      <c r="BK593" s="194">
        <f>ROUND(I593*H593,2)</f>
        <v>0</v>
      </c>
      <c r="BL593" s="24" t="s">
        <v>118</v>
      </c>
      <c r="BM593" s="24" t="s">
        <v>1043</v>
      </c>
    </row>
    <row r="594" spans="2:51" s="10" customFormat="1" ht="13.5">
      <c r="B594" s="195"/>
      <c r="C594" s="196"/>
      <c r="D594" s="197" t="s">
        <v>127</v>
      </c>
      <c r="E594" s="198" t="s">
        <v>21</v>
      </c>
      <c r="F594" s="199" t="s">
        <v>1019</v>
      </c>
      <c r="G594" s="196"/>
      <c r="H594" s="200">
        <v>12.694</v>
      </c>
      <c r="I594" s="201"/>
      <c r="J594" s="196"/>
      <c r="K594" s="196"/>
      <c r="L594" s="202"/>
      <c r="M594" s="203"/>
      <c r="N594" s="204"/>
      <c r="O594" s="204"/>
      <c r="P594" s="204"/>
      <c r="Q594" s="204"/>
      <c r="R594" s="204"/>
      <c r="S594" s="204"/>
      <c r="T594" s="205"/>
      <c r="AT594" s="206" t="s">
        <v>127</v>
      </c>
      <c r="AU594" s="206" t="s">
        <v>84</v>
      </c>
      <c r="AV594" s="10" t="s">
        <v>84</v>
      </c>
      <c r="AW594" s="10" t="s">
        <v>38</v>
      </c>
      <c r="AX594" s="10" t="s">
        <v>82</v>
      </c>
      <c r="AY594" s="206" t="s">
        <v>119</v>
      </c>
    </row>
    <row r="595" spans="2:65" s="1" customFormat="1" ht="25.5" customHeight="1">
      <c r="B595" s="41"/>
      <c r="C595" s="183" t="s">
        <v>1044</v>
      </c>
      <c r="D595" s="183" t="s">
        <v>120</v>
      </c>
      <c r="E595" s="184" t="s">
        <v>1045</v>
      </c>
      <c r="F595" s="185" t="s">
        <v>471</v>
      </c>
      <c r="G595" s="186" t="s">
        <v>456</v>
      </c>
      <c r="H595" s="187">
        <v>3.672</v>
      </c>
      <c r="I595" s="188"/>
      <c r="J595" s="189">
        <f>ROUND(I595*H595,2)</f>
        <v>0</v>
      </c>
      <c r="K595" s="185" t="s">
        <v>124</v>
      </c>
      <c r="L595" s="61"/>
      <c r="M595" s="190" t="s">
        <v>21</v>
      </c>
      <c r="N595" s="191" t="s">
        <v>45</v>
      </c>
      <c r="O595" s="42"/>
      <c r="P595" s="192">
        <f>O595*H595</f>
        <v>0</v>
      </c>
      <c r="Q595" s="192">
        <v>0</v>
      </c>
      <c r="R595" s="192">
        <f>Q595*H595</f>
        <v>0</v>
      </c>
      <c r="S595" s="192">
        <v>0</v>
      </c>
      <c r="T595" s="193">
        <f>S595*H595</f>
        <v>0</v>
      </c>
      <c r="AR595" s="24" t="s">
        <v>118</v>
      </c>
      <c r="AT595" s="24" t="s">
        <v>120</v>
      </c>
      <c r="AU595" s="24" t="s">
        <v>84</v>
      </c>
      <c r="AY595" s="24" t="s">
        <v>119</v>
      </c>
      <c r="BE595" s="194">
        <f>IF(N595="základní",J595,0)</f>
        <v>0</v>
      </c>
      <c r="BF595" s="194">
        <f>IF(N595="snížená",J595,0)</f>
        <v>0</v>
      </c>
      <c r="BG595" s="194">
        <f>IF(N595="zákl. přenesená",J595,0)</f>
        <v>0</v>
      </c>
      <c r="BH595" s="194">
        <f>IF(N595="sníž. přenesená",J595,0)</f>
        <v>0</v>
      </c>
      <c r="BI595" s="194">
        <f>IF(N595="nulová",J595,0)</f>
        <v>0</v>
      </c>
      <c r="BJ595" s="24" t="s">
        <v>82</v>
      </c>
      <c r="BK595" s="194">
        <f>ROUND(I595*H595,2)</f>
        <v>0</v>
      </c>
      <c r="BL595" s="24" t="s">
        <v>118</v>
      </c>
      <c r="BM595" s="24" t="s">
        <v>1046</v>
      </c>
    </row>
    <row r="596" spans="2:51" s="10" customFormat="1" ht="13.5">
      <c r="B596" s="195"/>
      <c r="C596" s="196"/>
      <c r="D596" s="197" t="s">
        <v>127</v>
      </c>
      <c r="E596" s="198" t="s">
        <v>21</v>
      </c>
      <c r="F596" s="199" t="s">
        <v>1005</v>
      </c>
      <c r="G596" s="196"/>
      <c r="H596" s="200">
        <v>1.94</v>
      </c>
      <c r="I596" s="201"/>
      <c r="J596" s="196"/>
      <c r="K596" s="196"/>
      <c r="L596" s="202"/>
      <c r="M596" s="203"/>
      <c r="N596" s="204"/>
      <c r="O596" s="204"/>
      <c r="P596" s="204"/>
      <c r="Q596" s="204"/>
      <c r="R596" s="204"/>
      <c r="S596" s="204"/>
      <c r="T596" s="205"/>
      <c r="AT596" s="206" t="s">
        <v>127</v>
      </c>
      <c r="AU596" s="206" t="s">
        <v>84</v>
      </c>
      <c r="AV596" s="10" t="s">
        <v>84</v>
      </c>
      <c r="AW596" s="10" t="s">
        <v>38</v>
      </c>
      <c r="AX596" s="10" t="s">
        <v>74</v>
      </c>
      <c r="AY596" s="206" t="s">
        <v>119</v>
      </c>
    </row>
    <row r="597" spans="2:51" s="10" customFormat="1" ht="13.5">
      <c r="B597" s="195"/>
      <c r="C597" s="196"/>
      <c r="D597" s="197" t="s">
        <v>127</v>
      </c>
      <c r="E597" s="198" t="s">
        <v>21</v>
      </c>
      <c r="F597" s="199" t="s">
        <v>1006</v>
      </c>
      <c r="G597" s="196"/>
      <c r="H597" s="200">
        <v>1.732</v>
      </c>
      <c r="I597" s="201"/>
      <c r="J597" s="196"/>
      <c r="K597" s="196"/>
      <c r="L597" s="202"/>
      <c r="M597" s="203"/>
      <c r="N597" s="204"/>
      <c r="O597" s="204"/>
      <c r="P597" s="204"/>
      <c r="Q597" s="204"/>
      <c r="R597" s="204"/>
      <c r="S597" s="204"/>
      <c r="T597" s="205"/>
      <c r="AT597" s="206" t="s">
        <v>127</v>
      </c>
      <c r="AU597" s="206" t="s">
        <v>84</v>
      </c>
      <c r="AV597" s="10" t="s">
        <v>84</v>
      </c>
      <c r="AW597" s="10" t="s">
        <v>38</v>
      </c>
      <c r="AX597" s="10" t="s">
        <v>74</v>
      </c>
      <c r="AY597" s="206" t="s">
        <v>119</v>
      </c>
    </row>
    <row r="598" spans="2:51" s="13" customFormat="1" ht="13.5">
      <c r="B598" s="231"/>
      <c r="C598" s="232"/>
      <c r="D598" s="197" t="s">
        <v>127</v>
      </c>
      <c r="E598" s="233" t="s">
        <v>21</v>
      </c>
      <c r="F598" s="234" t="s">
        <v>219</v>
      </c>
      <c r="G598" s="232"/>
      <c r="H598" s="235">
        <v>3.672</v>
      </c>
      <c r="I598" s="236"/>
      <c r="J598" s="232"/>
      <c r="K598" s="232"/>
      <c r="L598" s="237"/>
      <c r="M598" s="238"/>
      <c r="N598" s="239"/>
      <c r="O598" s="239"/>
      <c r="P598" s="239"/>
      <c r="Q598" s="239"/>
      <c r="R598" s="239"/>
      <c r="S598" s="239"/>
      <c r="T598" s="240"/>
      <c r="AT598" s="241" t="s">
        <v>127</v>
      </c>
      <c r="AU598" s="241" t="s">
        <v>84</v>
      </c>
      <c r="AV598" s="13" t="s">
        <v>118</v>
      </c>
      <c r="AW598" s="13" t="s">
        <v>38</v>
      </c>
      <c r="AX598" s="13" t="s">
        <v>82</v>
      </c>
      <c r="AY598" s="241" t="s">
        <v>119</v>
      </c>
    </row>
    <row r="599" spans="2:63" s="9" customFormat="1" ht="29.85" customHeight="1">
      <c r="B599" s="169"/>
      <c r="C599" s="170"/>
      <c r="D599" s="171" t="s">
        <v>73</v>
      </c>
      <c r="E599" s="227" t="s">
        <v>1047</v>
      </c>
      <c r="F599" s="227" t="s">
        <v>1048</v>
      </c>
      <c r="G599" s="170"/>
      <c r="H599" s="170"/>
      <c r="I599" s="173"/>
      <c r="J599" s="228">
        <f>BK599</f>
        <v>0</v>
      </c>
      <c r="K599" s="170"/>
      <c r="L599" s="175"/>
      <c r="M599" s="176"/>
      <c r="N599" s="177"/>
      <c r="O599" s="177"/>
      <c r="P599" s="178">
        <f>P600</f>
        <v>0</v>
      </c>
      <c r="Q599" s="177"/>
      <c r="R599" s="178">
        <f>R600</f>
        <v>0</v>
      </c>
      <c r="S599" s="177"/>
      <c r="T599" s="179">
        <f>T600</f>
        <v>0</v>
      </c>
      <c r="AR599" s="180" t="s">
        <v>82</v>
      </c>
      <c r="AT599" s="181" t="s">
        <v>73</v>
      </c>
      <c r="AU599" s="181" t="s">
        <v>82</v>
      </c>
      <c r="AY599" s="180" t="s">
        <v>119</v>
      </c>
      <c r="BK599" s="182">
        <f>BK600</f>
        <v>0</v>
      </c>
    </row>
    <row r="600" spans="2:65" s="1" customFormat="1" ht="25.5" customHeight="1">
      <c r="B600" s="41"/>
      <c r="C600" s="183" t="s">
        <v>1049</v>
      </c>
      <c r="D600" s="183" t="s">
        <v>120</v>
      </c>
      <c r="E600" s="184" t="s">
        <v>1050</v>
      </c>
      <c r="F600" s="185" t="s">
        <v>1051</v>
      </c>
      <c r="G600" s="186" t="s">
        <v>456</v>
      </c>
      <c r="H600" s="187">
        <v>702.238</v>
      </c>
      <c r="I600" s="188"/>
      <c r="J600" s="189">
        <f>ROUND(I600*H600,2)</f>
        <v>0</v>
      </c>
      <c r="K600" s="185" t="s">
        <v>124</v>
      </c>
      <c r="L600" s="61"/>
      <c r="M600" s="190" t="s">
        <v>21</v>
      </c>
      <c r="N600" s="263" t="s">
        <v>45</v>
      </c>
      <c r="O600" s="264"/>
      <c r="P600" s="265">
        <f>O600*H600</f>
        <v>0</v>
      </c>
      <c r="Q600" s="265">
        <v>0</v>
      </c>
      <c r="R600" s="265">
        <f>Q600*H600</f>
        <v>0</v>
      </c>
      <c r="S600" s="265">
        <v>0</v>
      </c>
      <c r="T600" s="266">
        <f>S600*H600</f>
        <v>0</v>
      </c>
      <c r="AR600" s="24" t="s">
        <v>118</v>
      </c>
      <c r="AT600" s="24" t="s">
        <v>120</v>
      </c>
      <c r="AU600" s="24" t="s">
        <v>84</v>
      </c>
      <c r="AY600" s="24" t="s">
        <v>119</v>
      </c>
      <c r="BE600" s="194">
        <f>IF(N600="základní",J600,0)</f>
        <v>0</v>
      </c>
      <c r="BF600" s="194">
        <f>IF(N600="snížená",J600,0)</f>
        <v>0</v>
      </c>
      <c r="BG600" s="194">
        <f>IF(N600="zákl. přenesená",J600,0)</f>
        <v>0</v>
      </c>
      <c r="BH600" s="194">
        <f>IF(N600="sníž. přenesená",J600,0)</f>
        <v>0</v>
      </c>
      <c r="BI600" s="194">
        <f>IF(N600="nulová",J600,0)</f>
        <v>0</v>
      </c>
      <c r="BJ600" s="24" t="s">
        <v>82</v>
      </c>
      <c r="BK600" s="194">
        <f>ROUND(I600*H600,2)</f>
        <v>0</v>
      </c>
      <c r="BL600" s="24" t="s">
        <v>118</v>
      </c>
      <c r="BM600" s="24" t="s">
        <v>1052</v>
      </c>
    </row>
    <row r="601" spans="2:12" s="1" customFormat="1" ht="6.95" customHeight="1">
      <c r="B601" s="56"/>
      <c r="C601" s="57"/>
      <c r="D601" s="57"/>
      <c r="E601" s="57"/>
      <c r="F601" s="57"/>
      <c r="G601" s="57"/>
      <c r="H601" s="57"/>
      <c r="I601" s="139"/>
      <c r="J601" s="57"/>
      <c r="K601" s="57"/>
      <c r="L601" s="61"/>
    </row>
  </sheetData>
  <sheetProtection algorithmName="SHA-512" hashValue="zm/swIHzA/5u21eDEx3WKj779qks82BS0lUbkHd/HFVk8xP7h41dmABgPYak4TX2q397jAeNHsRtr5FDIp0Buw==" saltValue="HygmLgR6lAH7LTweBrRAdhAULpWIKYelzCGe8OtoTE9Lm51Qh2RuJ8gq8WJ9n7EGNV+8VfC+ErGsPvp9MnPtEg==" spinCount="100000" sheet="1" objects="1" scenarios="1" formatColumns="0" formatRows="0" autoFilter="0"/>
  <autoFilter ref="C85:K600"/>
  <mergeCells count="10">
    <mergeCell ref="J51:J52"/>
    <mergeCell ref="E76:H76"/>
    <mergeCell ref="E78:H78"/>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5"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B2:K216"/>
  <sheetViews>
    <sheetView showGridLines="0" workbookViewId="0" topLeftCell="A1"/>
  </sheetViews>
  <sheetFormatPr defaultColWidth="9.33203125" defaultRowHeight="13.5"/>
  <cols>
    <col min="1" max="1" width="8.33203125" style="267" customWidth="1"/>
    <col min="2" max="2" width="1.66796875" style="267" customWidth="1"/>
    <col min="3" max="4" width="5" style="267" customWidth="1"/>
    <col min="5" max="5" width="11.66015625" style="267" customWidth="1"/>
    <col min="6" max="6" width="9.16015625" style="267" customWidth="1"/>
    <col min="7" max="7" width="5" style="267" customWidth="1"/>
    <col min="8" max="8" width="77.83203125" style="267" customWidth="1"/>
    <col min="9" max="10" width="20" style="267" customWidth="1"/>
    <col min="11" max="11" width="1.66796875" style="267" customWidth="1"/>
  </cols>
  <sheetData>
    <row r="1" ht="37.5" customHeight="1"/>
    <row r="2" spans="2:11" ht="7.5" customHeight="1">
      <c r="B2" s="268"/>
      <c r="C2" s="269"/>
      <c r="D2" s="269"/>
      <c r="E2" s="269"/>
      <c r="F2" s="269"/>
      <c r="G2" s="269"/>
      <c r="H2" s="269"/>
      <c r="I2" s="269"/>
      <c r="J2" s="269"/>
      <c r="K2" s="270"/>
    </row>
    <row r="3" spans="2:11" s="15" customFormat="1" ht="45" customHeight="1">
      <c r="B3" s="271"/>
      <c r="C3" s="395" t="s">
        <v>1053</v>
      </c>
      <c r="D3" s="395"/>
      <c r="E3" s="395"/>
      <c r="F3" s="395"/>
      <c r="G3" s="395"/>
      <c r="H3" s="395"/>
      <c r="I3" s="395"/>
      <c r="J3" s="395"/>
      <c r="K3" s="272"/>
    </row>
    <row r="4" spans="2:11" ht="25.5" customHeight="1">
      <c r="B4" s="273"/>
      <c r="C4" s="399" t="s">
        <v>1054</v>
      </c>
      <c r="D4" s="399"/>
      <c r="E4" s="399"/>
      <c r="F4" s="399"/>
      <c r="G4" s="399"/>
      <c r="H4" s="399"/>
      <c r="I4" s="399"/>
      <c r="J4" s="399"/>
      <c r="K4" s="274"/>
    </row>
    <row r="5" spans="2:11" ht="5.25" customHeight="1">
      <c r="B5" s="273"/>
      <c r="C5" s="275"/>
      <c r="D5" s="275"/>
      <c r="E5" s="275"/>
      <c r="F5" s="275"/>
      <c r="G5" s="275"/>
      <c r="H5" s="275"/>
      <c r="I5" s="275"/>
      <c r="J5" s="275"/>
      <c r="K5" s="274"/>
    </row>
    <row r="6" spans="2:11" ht="15" customHeight="1">
      <c r="B6" s="273"/>
      <c r="C6" s="398" t="s">
        <v>1055</v>
      </c>
      <c r="D6" s="398"/>
      <c r="E6" s="398"/>
      <c r="F6" s="398"/>
      <c r="G6" s="398"/>
      <c r="H6" s="398"/>
      <c r="I6" s="398"/>
      <c r="J6" s="398"/>
      <c r="K6" s="274"/>
    </row>
    <row r="7" spans="2:11" ht="15" customHeight="1">
      <c r="B7" s="277"/>
      <c r="C7" s="398" t="s">
        <v>1056</v>
      </c>
      <c r="D7" s="398"/>
      <c r="E7" s="398"/>
      <c r="F7" s="398"/>
      <c r="G7" s="398"/>
      <c r="H7" s="398"/>
      <c r="I7" s="398"/>
      <c r="J7" s="398"/>
      <c r="K7" s="274"/>
    </row>
    <row r="8" spans="2:11" ht="12.75" customHeight="1">
      <c r="B8" s="277"/>
      <c r="C8" s="276"/>
      <c r="D8" s="276"/>
      <c r="E8" s="276"/>
      <c r="F8" s="276"/>
      <c r="G8" s="276"/>
      <c r="H8" s="276"/>
      <c r="I8" s="276"/>
      <c r="J8" s="276"/>
      <c r="K8" s="274"/>
    </row>
    <row r="9" spans="2:11" ht="15" customHeight="1">
      <c r="B9" s="277"/>
      <c r="C9" s="398" t="s">
        <v>1057</v>
      </c>
      <c r="D9" s="398"/>
      <c r="E9" s="398"/>
      <c r="F9" s="398"/>
      <c r="G9" s="398"/>
      <c r="H9" s="398"/>
      <c r="I9" s="398"/>
      <c r="J9" s="398"/>
      <c r="K9" s="274"/>
    </row>
    <row r="10" spans="2:11" ht="15" customHeight="1">
      <c r="B10" s="277"/>
      <c r="C10" s="276"/>
      <c r="D10" s="398" t="s">
        <v>1058</v>
      </c>
      <c r="E10" s="398"/>
      <c r="F10" s="398"/>
      <c r="G10" s="398"/>
      <c r="H10" s="398"/>
      <c r="I10" s="398"/>
      <c r="J10" s="398"/>
      <c r="K10" s="274"/>
    </row>
    <row r="11" spans="2:11" ht="15" customHeight="1">
      <c r="B11" s="277"/>
      <c r="C11" s="278"/>
      <c r="D11" s="398" t="s">
        <v>1059</v>
      </c>
      <c r="E11" s="398"/>
      <c r="F11" s="398"/>
      <c r="G11" s="398"/>
      <c r="H11" s="398"/>
      <c r="I11" s="398"/>
      <c r="J11" s="398"/>
      <c r="K11" s="274"/>
    </row>
    <row r="12" spans="2:11" ht="12.75" customHeight="1">
      <c r="B12" s="277"/>
      <c r="C12" s="278"/>
      <c r="D12" s="278"/>
      <c r="E12" s="278"/>
      <c r="F12" s="278"/>
      <c r="G12" s="278"/>
      <c r="H12" s="278"/>
      <c r="I12" s="278"/>
      <c r="J12" s="278"/>
      <c r="K12" s="274"/>
    </row>
    <row r="13" spans="2:11" ht="15" customHeight="1">
      <c r="B13" s="277"/>
      <c r="C13" s="278"/>
      <c r="D13" s="398" t="s">
        <v>1060</v>
      </c>
      <c r="E13" s="398"/>
      <c r="F13" s="398"/>
      <c r="G13" s="398"/>
      <c r="H13" s="398"/>
      <c r="I13" s="398"/>
      <c r="J13" s="398"/>
      <c r="K13" s="274"/>
    </row>
    <row r="14" spans="2:11" ht="15" customHeight="1">
      <c r="B14" s="277"/>
      <c r="C14" s="278"/>
      <c r="D14" s="398" t="s">
        <v>1061</v>
      </c>
      <c r="E14" s="398"/>
      <c r="F14" s="398"/>
      <c r="G14" s="398"/>
      <c r="H14" s="398"/>
      <c r="I14" s="398"/>
      <c r="J14" s="398"/>
      <c r="K14" s="274"/>
    </row>
    <row r="15" spans="2:11" ht="15" customHeight="1">
      <c r="B15" s="277"/>
      <c r="C15" s="278"/>
      <c r="D15" s="398" t="s">
        <v>1062</v>
      </c>
      <c r="E15" s="398"/>
      <c r="F15" s="398"/>
      <c r="G15" s="398"/>
      <c r="H15" s="398"/>
      <c r="I15" s="398"/>
      <c r="J15" s="398"/>
      <c r="K15" s="274"/>
    </row>
    <row r="16" spans="2:11" ht="15" customHeight="1">
      <c r="B16" s="277"/>
      <c r="C16" s="278"/>
      <c r="D16" s="278"/>
      <c r="E16" s="279" t="s">
        <v>81</v>
      </c>
      <c r="F16" s="398" t="s">
        <v>1063</v>
      </c>
      <c r="G16" s="398"/>
      <c r="H16" s="398"/>
      <c r="I16" s="398"/>
      <c r="J16" s="398"/>
      <c r="K16" s="274"/>
    </row>
    <row r="17" spans="2:11" ht="15" customHeight="1">
      <c r="B17" s="277"/>
      <c r="C17" s="278"/>
      <c r="D17" s="278"/>
      <c r="E17" s="279" t="s">
        <v>1064</v>
      </c>
      <c r="F17" s="398" t="s">
        <v>1065</v>
      </c>
      <c r="G17" s="398"/>
      <c r="H17" s="398"/>
      <c r="I17" s="398"/>
      <c r="J17" s="398"/>
      <c r="K17" s="274"/>
    </row>
    <row r="18" spans="2:11" ht="15" customHeight="1">
      <c r="B18" s="277"/>
      <c r="C18" s="278"/>
      <c r="D18" s="278"/>
      <c r="E18" s="279" t="s">
        <v>1066</v>
      </c>
      <c r="F18" s="398" t="s">
        <v>1067</v>
      </c>
      <c r="G18" s="398"/>
      <c r="H18" s="398"/>
      <c r="I18" s="398"/>
      <c r="J18" s="398"/>
      <c r="K18" s="274"/>
    </row>
    <row r="19" spans="2:11" ht="15" customHeight="1">
      <c r="B19" s="277"/>
      <c r="C19" s="278"/>
      <c r="D19" s="278"/>
      <c r="E19" s="279" t="s">
        <v>1068</v>
      </c>
      <c r="F19" s="398" t="s">
        <v>1069</v>
      </c>
      <c r="G19" s="398"/>
      <c r="H19" s="398"/>
      <c r="I19" s="398"/>
      <c r="J19" s="398"/>
      <c r="K19" s="274"/>
    </row>
    <row r="20" spans="2:11" ht="15" customHeight="1">
      <c r="B20" s="277"/>
      <c r="C20" s="278"/>
      <c r="D20" s="278"/>
      <c r="E20" s="279" t="s">
        <v>116</v>
      </c>
      <c r="F20" s="398" t="s">
        <v>117</v>
      </c>
      <c r="G20" s="398"/>
      <c r="H20" s="398"/>
      <c r="I20" s="398"/>
      <c r="J20" s="398"/>
      <c r="K20" s="274"/>
    </row>
    <row r="21" spans="2:11" ht="15" customHeight="1">
      <c r="B21" s="277"/>
      <c r="C21" s="278"/>
      <c r="D21" s="278"/>
      <c r="E21" s="279" t="s">
        <v>1070</v>
      </c>
      <c r="F21" s="398" t="s">
        <v>1071</v>
      </c>
      <c r="G21" s="398"/>
      <c r="H21" s="398"/>
      <c r="I21" s="398"/>
      <c r="J21" s="398"/>
      <c r="K21" s="274"/>
    </row>
    <row r="22" spans="2:11" ht="12.75" customHeight="1">
      <c r="B22" s="277"/>
      <c r="C22" s="278"/>
      <c r="D22" s="278"/>
      <c r="E22" s="278"/>
      <c r="F22" s="278"/>
      <c r="G22" s="278"/>
      <c r="H22" s="278"/>
      <c r="I22" s="278"/>
      <c r="J22" s="278"/>
      <c r="K22" s="274"/>
    </row>
    <row r="23" spans="2:11" ht="15" customHeight="1">
      <c r="B23" s="277"/>
      <c r="C23" s="398" t="s">
        <v>1072</v>
      </c>
      <c r="D23" s="398"/>
      <c r="E23" s="398"/>
      <c r="F23" s="398"/>
      <c r="G23" s="398"/>
      <c r="H23" s="398"/>
      <c r="I23" s="398"/>
      <c r="J23" s="398"/>
      <c r="K23" s="274"/>
    </row>
    <row r="24" spans="2:11" ht="15" customHeight="1">
      <c r="B24" s="277"/>
      <c r="C24" s="398" t="s">
        <v>1073</v>
      </c>
      <c r="D24" s="398"/>
      <c r="E24" s="398"/>
      <c r="F24" s="398"/>
      <c r="G24" s="398"/>
      <c r="H24" s="398"/>
      <c r="I24" s="398"/>
      <c r="J24" s="398"/>
      <c r="K24" s="274"/>
    </row>
    <row r="25" spans="2:11" ht="15" customHeight="1">
      <c r="B25" s="277"/>
      <c r="C25" s="276"/>
      <c r="D25" s="398" t="s">
        <v>1074</v>
      </c>
      <c r="E25" s="398"/>
      <c r="F25" s="398"/>
      <c r="G25" s="398"/>
      <c r="H25" s="398"/>
      <c r="I25" s="398"/>
      <c r="J25" s="398"/>
      <c r="K25" s="274"/>
    </row>
    <row r="26" spans="2:11" ht="15" customHeight="1">
      <c r="B26" s="277"/>
      <c r="C26" s="278"/>
      <c r="D26" s="398" t="s">
        <v>1075</v>
      </c>
      <c r="E26" s="398"/>
      <c r="F26" s="398"/>
      <c r="G26" s="398"/>
      <c r="H26" s="398"/>
      <c r="I26" s="398"/>
      <c r="J26" s="398"/>
      <c r="K26" s="274"/>
    </row>
    <row r="27" spans="2:11" ht="12.75" customHeight="1">
      <c r="B27" s="277"/>
      <c r="C27" s="278"/>
      <c r="D27" s="278"/>
      <c r="E27" s="278"/>
      <c r="F27" s="278"/>
      <c r="G27" s="278"/>
      <c r="H27" s="278"/>
      <c r="I27" s="278"/>
      <c r="J27" s="278"/>
      <c r="K27" s="274"/>
    </row>
    <row r="28" spans="2:11" ht="15" customHeight="1">
      <c r="B28" s="277"/>
      <c r="C28" s="278"/>
      <c r="D28" s="398" t="s">
        <v>1076</v>
      </c>
      <c r="E28" s="398"/>
      <c r="F28" s="398"/>
      <c r="G28" s="398"/>
      <c r="H28" s="398"/>
      <c r="I28" s="398"/>
      <c r="J28" s="398"/>
      <c r="K28" s="274"/>
    </row>
    <row r="29" spans="2:11" ht="15" customHeight="1">
      <c r="B29" s="277"/>
      <c r="C29" s="278"/>
      <c r="D29" s="398" t="s">
        <v>1077</v>
      </c>
      <c r="E29" s="398"/>
      <c r="F29" s="398"/>
      <c r="G29" s="398"/>
      <c r="H29" s="398"/>
      <c r="I29" s="398"/>
      <c r="J29" s="398"/>
      <c r="K29" s="274"/>
    </row>
    <row r="30" spans="2:11" ht="12.75" customHeight="1">
      <c r="B30" s="277"/>
      <c r="C30" s="278"/>
      <c r="D30" s="278"/>
      <c r="E30" s="278"/>
      <c r="F30" s="278"/>
      <c r="G30" s="278"/>
      <c r="H30" s="278"/>
      <c r="I30" s="278"/>
      <c r="J30" s="278"/>
      <c r="K30" s="274"/>
    </row>
    <row r="31" spans="2:11" ht="15" customHeight="1">
      <c r="B31" s="277"/>
      <c r="C31" s="278"/>
      <c r="D31" s="398" t="s">
        <v>1078</v>
      </c>
      <c r="E31" s="398"/>
      <c r="F31" s="398"/>
      <c r="G31" s="398"/>
      <c r="H31" s="398"/>
      <c r="I31" s="398"/>
      <c r="J31" s="398"/>
      <c r="K31" s="274"/>
    </row>
    <row r="32" spans="2:11" ht="15" customHeight="1">
      <c r="B32" s="277"/>
      <c r="C32" s="278"/>
      <c r="D32" s="398" t="s">
        <v>1079</v>
      </c>
      <c r="E32" s="398"/>
      <c r="F32" s="398"/>
      <c r="G32" s="398"/>
      <c r="H32" s="398"/>
      <c r="I32" s="398"/>
      <c r="J32" s="398"/>
      <c r="K32" s="274"/>
    </row>
    <row r="33" spans="2:11" ht="15" customHeight="1">
      <c r="B33" s="277"/>
      <c r="C33" s="278"/>
      <c r="D33" s="398" t="s">
        <v>1080</v>
      </c>
      <c r="E33" s="398"/>
      <c r="F33" s="398"/>
      <c r="G33" s="398"/>
      <c r="H33" s="398"/>
      <c r="I33" s="398"/>
      <c r="J33" s="398"/>
      <c r="K33" s="274"/>
    </row>
    <row r="34" spans="2:11" ht="15" customHeight="1">
      <c r="B34" s="277"/>
      <c r="C34" s="278"/>
      <c r="D34" s="276"/>
      <c r="E34" s="280" t="s">
        <v>103</v>
      </c>
      <c r="F34" s="276"/>
      <c r="G34" s="398" t="s">
        <v>1081</v>
      </c>
      <c r="H34" s="398"/>
      <c r="I34" s="398"/>
      <c r="J34" s="398"/>
      <c r="K34" s="274"/>
    </row>
    <row r="35" spans="2:11" ht="30.75" customHeight="1">
      <c r="B35" s="277"/>
      <c r="C35" s="278"/>
      <c r="D35" s="276"/>
      <c r="E35" s="280" t="s">
        <v>1082</v>
      </c>
      <c r="F35" s="276"/>
      <c r="G35" s="398" t="s">
        <v>1083</v>
      </c>
      <c r="H35" s="398"/>
      <c r="I35" s="398"/>
      <c r="J35" s="398"/>
      <c r="K35" s="274"/>
    </row>
    <row r="36" spans="2:11" ht="15" customHeight="1">
      <c r="B36" s="277"/>
      <c r="C36" s="278"/>
      <c r="D36" s="276"/>
      <c r="E36" s="280" t="s">
        <v>55</v>
      </c>
      <c r="F36" s="276"/>
      <c r="G36" s="398" t="s">
        <v>1084</v>
      </c>
      <c r="H36" s="398"/>
      <c r="I36" s="398"/>
      <c r="J36" s="398"/>
      <c r="K36" s="274"/>
    </row>
    <row r="37" spans="2:11" ht="15" customHeight="1">
      <c r="B37" s="277"/>
      <c r="C37" s="278"/>
      <c r="D37" s="276"/>
      <c r="E37" s="280" t="s">
        <v>104</v>
      </c>
      <c r="F37" s="276"/>
      <c r="G37" s="398" t="s">
        <v>1085</v>
      </c>
      <c r="H37" s="398"/>
      <c r="I37" s="398"/>
      <c r="J37" s="398"/>
      <c r="K37" s="274"/>
    </row>
    <row r="38" spans="2:11" ht="15" customHeight="1">
      <c r="B38" s="277"/>
      <c r="C38" s="278"/>
      <c r="D38" s="276"/>
      <c r="E38" s="280" t="s">
        <v>105</v>
      </c>
      <c r="F38" s="276"/>
      <c r="G38" s="398" t="s">
        <v>1086</v>
      </c>
      <c r="H38" s="398"/>
      <c r="I38" s="398"/>
      <c r="J38" s="398"/>
      <c r="K38" s="274"/>
    </row>
    <row r="39" spans="2:11" ht="15" customHeight="1">
      <c r="B39" s="277"/>
      <c r="C39" s="278"/>
      <c r="D39" s="276"/>
      <c r="E39" s="280" t="s">
        <v>106</v>
      </c>
      <c r="F39" s="276"/>
      <c r="G39" s="398" t="s">
        <v>1087</v>
      </c>
      <c r="H39" s="398"/>
      <c r="I39" s="398"/>
      <c r="J39" s="398"/>
      <c r="K39" s="274"/>
    </row>
    <row r="40" spans="2:11" ht="15" customHeight="1">
      <c r="B40" s="277"/>
      <c r="C40" s="278"/>
      <c r="D40" s="276"/>
      <c r="E40" s="280" t="s">
        <v>1088</v>
      </c>
      <c r="F40" s="276"/>
      <c r="G40" s="398" t="s">
        <v>1089</v>
      </c>
      <c r="H40" s="398"/>
      <c r="I40" s="398"/>
      <c r="J40" s="398"/>
      <c r="K40" s="274"/>
    </row>
    <row r="41" spans="2:11" ht="15" customHeight="1">
      <c r="B41" s="277"/>
      <c r="C41" s="278"/>
      <c r="D41" s="276"/>
      <c r="E41" s="280"/>
      <c r="F41" s="276"/>
      <c r="G41" s="398" t="s">
        <v>1090</v>
      </c>
      <c r="H41" s="398"/>
      <c r="I41" s="398"/>
      <c r="J41" s="398"/>
      <c r="K41" s="274"/>
    </row>
    <row r="42" spans="2:11" ht="15" customHeight="1">
      <c r="B42" s="277"/>
      <c r="C42" s="278"/>
      <c r="D42" s="276"/>
      <c r="E42" s="280" t="s">
        <v>1091</v>
      </c>
      <c r="F42" s="276"/>
      <c r="G42" s="398" t="s">
        <v>1092</v>
      </c>
      <c r="H42" s="398"/>
      <c r="I42" s="398"/>
      <c r="J42" s="398"/>
      <c r="K42" s="274"/>
    </row>
    <row r="43" spans="2:11" ht="15" customHeight="1">
      <c r="B43" s="277"/>
      <c r="C43" s="278"/>
      <c r="D43" s="276"/>
      <c r="E43" s="280" t="s">
        <v>108</v>
      </c>
      <c r="F43" s="276"/>
      <c r="G43" s="398" t="s">
        <v>1093</v>
      </c>
      <c r="H43" s="398"/>
      <c r="I43" s="398"/>
      <c r="J43" s="398"/>
      <c r="K43" s="274"/>
    </row>
    <row r="44" spans="2:11" ht="12.75" customHeight="1">
      <c r="B44" s="277"/>
      <c r="C44" s="278"/>
      <c r="D44" s="276"/>
      <c r="E44" s="276"/>
      <c r="F44" s="276"/>
      <c r="G44" s="276"/>
      <c r="H44" s="276"/>
      <c r="I44" s="276"/>
      <c r="J44" s="276"/>
      <c r="K44" s="274"/>
    </row>
    <row r="45" spans="2:11" ht="15" customHeight="1">
      <c r="B45" s="277"/>
      <c r="C45" s="278"/>
      <c r="D45" s="398" t="s">
        <v>1094</v>
      </c>
      <c r="E45" s="398"/>
      <c r="F45" s="398"/>
      <c r="G45" s="398"/>
      <c r="H45" s="398"/>
      <c r="I45" s="398"/>
      <c r="J45" s="398"/>
      <c r="K45" s="274"/>
    </row>
    <row r="46" spans="2:11" ht="15" customHeight="1">
      <c r="B46" s="277"/>
      <c r="C46" s="278"/>
      <c r="D46" s="278"/>
      <c r="E46" s="398" t="s">
        <v>1095</v>
      </c>
      <c r="F46" s="398"/>
      <c r="G46" s="398"/>
      <c r="H46" s="398"/>
      <c r="I46" s="398"/>
      <c r="J46" s="398"/>
      <c r="K46" s="274"/>
    </row>
    <row r="47" spans="2:11" ht="15" customHeight="1">
      <c r="B47" s="277"/>
      <c r="C47" s="278"/>
      <c r="D47" s="278"/>
      <c r="E47" s="398" t="s">
        <v>1096</v>
      </c>
      <c r="F47" s="398"/>
      <c r="G47" s="398"/>
      <c r="H47" s="398"/>
      <c r="I47" s="398"/>
      <c r="J47" s="398"/>
      <c r="K47" s="274"/>
    </row>
    <row r="48" spans="2:11" ht="15" customHeight="1">
      <c r="B48" s="277"/>
      <c r="C48" s="278"/>
      <c r="D48" s="278"/>
      <c r="E48" s="398" t="s">
        <v>1097</v>
      </c>
      <c r="F48" s="398"/>
      <c r="G48" s="398"/>
      <c r="H48" s="398"/>
      <c r="I48" s="398"/>
      <c r="J48" s="398"/>
      <c r="K48" s="274"/>
    </row>
    <row r="49" spans="2:11" ht="15" customHeight="1">
      <c r="B49" s="277"/>
      <c r="C49" s="278"/>
      <c r="D49" s="398" t="s">
        <v>1098</v>
      </c>
      <c r="E49" s="398"/>
      <c r="F49" s="398"/>
      <c r="G49" s="398"/>
      <c r="H49" s="398"/>
      <c r="I49" s="398"/>
      <c r="J49" s="398"/>
      <c r="K49" s="274"/>
    </row>
    <row r="50" spans="2:11" ht="25.5" customHeight="1">
      <c r="B50" s="273"/>
      <c r="C50" s="399" t="s">
        <v>1099</v>
      </c>
      <c r="D50" s="399"/>
      <c r="E50" s="399"/>
      <c r="F50" s="399"/>
      <c r="G50" s="399"/>
      <c r="H50" s="399"/>
      <c r="I50" s="399"/>
      <c r="J50" s="399"/>
      <c r="K50" s="274"/>
    </row>
    <row r="51" spans="2:11" ht="5.25" customHeight="1">
      <c r="B51" s="273"/>
      <c r="C51" s="275"/>
      <c r="D51" s="275"/>
      <c r="E51" s="275"/>
      <c r="F51" s="275"/>
      <c r="G51" s="275"/>
      <c r="H51" s="275"/>
      <c r="I51" s="275"/>
      <c r="J51" s="275"/>
      <c r="K51" s="274"/>
    </row>
    <row r="52" spans="2:11" ht="15" customHeight="1">
      <c r="B52" s="273"/>
      <c r="C52" s="398" t="s">
        <v>1100</v>
      </c>
      <c r="D52" s="398"/>
      <c r="E52" s="398"/>
      <c r="F52" s="398"/>
      <c r="G52" s="398"/>
      <c r="H52" s="398"/>
      <c r="I52" s="398"/>
      <c r="J52" s="398"/>
      <c r="K52" s="274"/>
    </row>
    <row r="53" spans="2:11" ht="15" customHeight="1">
      <c r="B53" s="273"/>
      <c r="C53" s="398" t="s">
        <v>1101</v>
      </c>
      <c r="D53" s="398"/>
      <c r="E53" s="398"/>
      <c r="F53" s="398"/>
      <c r="G53" s="398"/>
      <c r="H53" s="398"/>
      <c r="I53" s="398"/>
      <c r="J53" s="398"/>
      <c r="K53" s="274"/>
    </row>
    <row r="54" spans="2:11" ht="12.75" customHeight="1">
      <c r="B54" s="273"/>
      <c r="C54" s="276"/>
      <c r="D54" s="276"/>
      <c r="E54" s="276"/>
      <c r="F54" s="276"/>
      <c r="G54" s="276"/>
      <c r="H54" s="276"/>
      <c r="I54" s="276"/>
      <c r="J54" s="276"/>
      <c r="K54" s="274"/>
    </row>
    <row r="55" spans="2:11" ht="15" customHeight="1">
      <c r="B55" s="273"/>
      <c r="C55" s="398" t="s">
        <v>1102</v>
      </c>
      <c r="D55" s="398"/>
      <c r="E55" s="398"/>
      <c r="F55" s="398"/>
      <c r="G55" s="398"/>
      <c r="H55" s="398"/>
      <c r="I55" s="398"/>
      <c r="J55" s="398"/>
      <c r="K55" s="274"/>
    </row>
    <row r="56" spans="2:11" ht="15" customHeight="1">
      <c r="B56" s="273"/>
      <c r="C56" s="278"/>
      <c r="D56" s="398" t="s">
        <v>1103</v>
      </c>
      <c r="E56" s="398"/>
      <c r="F56" s="398"/>
      <c r="G56" s="398"/>
      <c r="H56" s="398"/>
      <c r="I56" s="398"/>
      <c r="J56" s="398"/>
      <c r="K56" s="274"/>
    </row>
    <row r="57" spans="2:11" ht="15" customHeight="1">
      <c r="B57" s="273"/>
      <c r="C57" s="278"/>
      <c r="D57" s="398" t="s">
        <v>1104</v>
      </c>
      <c r="E57" s="398"/>
      <c r="F57" s="398"/>
      <c r="G57" s="398"/>
      <c r="H57" s="398"/>
      <c r="I57" s="398"/>
      <c r="J57" s="398"/>
      <c r="K57" s="274"/>
    </row>
    <row r="58" spans="2:11" ht="15" customHeight="1">
      <c r="B58" s="273"/>
      <c r="C58" s="278"/>
      <c r="D58" s="398" t="s">
        <v>1105</v>
      </c>
      <c r="E58" s="398"/>
      <c r="F58" s="398"/>
      <c r="G58" s="398"/>
      <c r="H58" s="398"/>
      <c r="I58" s="398"/>
      <c r="J58" s="398"/>
      <c r="K58" s="274"/>
    </row>
    <row r="59" spans="2:11" ht="15" customHeight="1">
      <c r="B59" s="273"/>
      <c r="C59" s="278"/>
      <c r="D59" s="398" t="s">
        <v>1106</v>
      </c>
      <c r="E59" s="398"/>
      <c r="F59" s="398"/>
      <c r="G59" s="398"/>
      <c r="H59" s="398"/>
      <c r="I59" s="398"/>
      <c r="J59" s="398"/>
      <c r="K59" s="274"/>
    </row>
    <row r="60" spans="2:11" ht="15" customHeight="1">
      <c r="B60" s="273"/>
      <c r="C60" s="278"/>
      <c r="D60" s="397" t="s">
        <v>1107</v>
      </c>
      <c r="E60" s="397"/>
      <c r="F60" s="397"/>
      <c r="G60" s="397"/>
      <c r="H60" s="397"/>
      <c r="I60" s="397"/>
      <c r="J60" s="397"/>
      <c r="K60" s="274"/>
    </row>
    <row r="61" spans="2:11" ht="15" customHeight="1">
      <c r="B61" s="273"/>
      <c r="C61" s="278"/>
      <c r="D61" s="398" t="s">
        <v>1108</v>
      </c>
      <c r="E61" s="398"/>
      <c r="F61" s="398"/>
      <c r="G61" s="398"/>
      <c r="H61" s="398"/>
      <c r="I61" s="398"/>
      <c r="J61" s="398"/>
      <c r="K61" s="274"/>
    </row>
    <row r="62" spans="2:11" ht="12.75" customHeight="1">
      <c r="B62" s="273"/>
      <c r="C62" s="278"/>
      <c r="D62" s="278"/>
      <c r="E62" s="281"/>
      <c r="F62" s="278"/>
      <c r="G62" s="278"/>
      <c r="H62" s="278"/>
      <c r="I62" s="278"/>
      <c r="J62" s="278"/>
      <c r="K62" s="274"/>
    </row>
    <row r="63" spans="2:11" ht="15" customHeight="1">
      <c r="B63" s="273"/>
      <c r="C63" s="278"/>
      <c r="D63" s="398" t="s">
        <v>1109</v>
      </c>
      <c r="E63" s="398"/>
      <c r="F63" s="398"/>
      <c r="G63" s="398"/>
      <c r="H63" s="398"/>
      <c r="I63" s="398"/>
      <c r="J63" s="398"/>
      <c r="K63" s="274"/>
    </row>
    <row r="64" spans="2:11" ht="15" customHeight="1">
      <c r="B64" s="273"/>
      <c r="C64" s="278"/>
      <c r="D64" s="397" t="s">
        <v>1110</v>
      </c>
      <c r="E64" s="397"/>
      <c r="F64" s="397"/>
      <c r="G64" s="397"/>
      <c r="H64" s="397"/>
      <c r="I64" s="397"/>
      <c r="J64" s="397"/>
      <c r="K64" s="274"/>
    </row>
    <row r="65" spans="2:11" ht="15" customHeight="1">
      <c r="B65" s="273"/>
      <c r="C65" s="278"/>
      <c r="D65" s="398" t="s">
        <v>1111</v>
      </c>
      <c r="E65" s="398"/>
      <c r="F65" s="398"/>
      <c r="G65" s="398"/>
      <c r="H65" s="398"/>
      <c r="I65" s="398"/>
      <c r="J65" s="398"/>
      <c r="K65" s="274"/>
    </row>
    <row r="66" spans="2:11" ht="15" customHeight="1">
      <c r="B66" s="273"/>
      <c r="C66" s="278"/>
      <c r="D66" s="398" t="s">
        <v>1112</v>
      </c>
      <c r="E66" s="398"/>
      <c r="F66" s="398"/>
      <c r="G66" s="398"/>
      <c r="H66" s="398"/>
      <c r="I66" s="398"/>
      <c r="J66" s="398"/>
      <c r="K66" s="274"/>
    </row>
    <row r="67" spans="2:11" ht="15" customHeight="1">
      <c r="B67" s="273"/>
      <c r="C67" s="278"/>
      <c r="D67" s="398" t="s">
        <v>1113</v>
      </c>
      <c r="E67" s="398"/>
      <c r="F67" s="398"/>
      <c r="G67" s="398"/>
      <c r="H67" s="398"/>
      <c r="I67" s="398"/>
      <c r="J67" s="398"/>
      <c r="K67" s="274"/>
    </row>
    <row r="68" spans="2:11" ht="15" customHeight="1">
      <c r="B68" s="273"/>
      <c r="C68" s="278"/>
      <c r="D68" s="398" t="s">
        <v>1114</v>
      </c>
      <c r="E68" s="398"/>
      <c r="F68" s="398"/>
      <c r="G68" s="398"/>
      <c r="H68" s="398"/>
      <c r="I68" s="398"/>
      <c r="J68" s="398"/>
      <c r="K68" s="274"/>
    </row>
    <row r="69" spans="2:11" ht="12.75" customHeight="1">
      <c r="B69" s="282"/>
      <c r="C69" s="283"/>
      <c r="D69" s="283"/>
      <c r="E69" s="283"/>
      <c r="F69" s="283"/>
      <c r="G69" s="283"/>
      <c r="H69" s="283"/>
      <c r="I69" s="283"/>
      <c r="J69" s="283"/>
      <c r="K69" s="284"/>
    </row>
    <row r="70" spans="2:11" ht="18.75" customHeight="1">
      <c r="B70" s="285"/>
      <c r="C70" s="285"/>
      <c r="D70" s="285"/>
      <c r="E70" s="285"/>
      <c r="F70" s="285"/>
      <c r="G70" s="285"/>
      <c r="H70" s="285"/>
      <c r="I70" s="285"/>
      <c r="J70" s="285"/>
      <c r="K70" s="286"/>
    </row>
    <row r="71" spans="2:11" ht="18.75" customHeight="1">
      <c r="B71" s="286"/>
      <c r="C71" s="286"/>
      <c r="D71" s="286"/>
      <c r="E71" s="286"/>
      <c r="F71" s="286"/>
      <c r="G71" s="286"/>
      <c r="H71" s="286"/>
      <c r="I71" s="286"/>
      <c r="J71" s="286"/>
      <c r="K71" s="286"/>
    </row>
    <row r="72" spans="2:11" ht="7.5" customHeight="1">
      <c r="B72" s="287"/>
      <c r="C72" s="288"/>
      <c r="D72" s="288"/>
      <c r="E72" s="288"/>
      <c r="F72" s="288"/>
      <c r="G72" s="288"/>
      <c r="H72" s="288"/>
      <c r="I72" s="288"/>
      <c r="J72" s="288"/>
      <c r="K72" s="289"/>
    </row>
    <row r="73" spans="2:11" ht="45" customHeight="1">
      <c r="B73" s="290"/>
      <c r="C73" s="396" t="s">
        <v>92</v>
      </c>
      <c r="D73" s="396"/>
      <c r="E73" s="396"/>
      <c r="F73" s="396"/>
      <c r="G73" s="396"/>
      <c r="H73" s="396"/>
      <c r="I73" s="396"/>
      <c r="J73" s="396"/>
      <c r="K73" s="291"/>
    </row>
    <row r="74" spans="2:11" ht="17.25" customHeight="1">
      <c r="B74" s="290"/>
      <c r="C74" s="292" t="s">
        <v>1115</v>
      </c>
      <c r="D74" s="292"/>
      <c r="E74" s="292"/>
      <c r="F74" s="292" t="s">
        <v>1116</v>
      </c>
      <c r="G74" s="293"/>
      <c r="H74" s="292" t="s">
        <v>104</v>
      </c>
      <c r="I74" s="292" t="s">
        <v>59</v>
      </c>
      <c r="J74" s="292" t="s">
        <v>1117</v>
      </c>
      <c r="K74" s="291"/>
    </row>
    <row r="75" spans="2:11" ht="17.25" customHeight="1">
      <c r="B75" s="290"/>
      <c r="C75" s="294" t="s">
        <v>1118</v>
      </c>
      <c r="D75" s="294"/>
      <c r="E75" s="294"/>
      <c r="F75" s="295" t="s">
        <v>1119</v>
      </c>
      <c r="G75" s="296"/>
      <c r="H75" s="294"/>
      <c r="I75" s="294"/>
      <c r="J75" s="294" t="s">
        <v>1120</v>
      </c>
      <c r="K75" s="291"/>
    </row>
    <row r="76" spans="2:11" ht="5.25" customHeight="1">
      <c r="B76" s="290"/>
      <c r="C76" s="297"/>
      <c r="D76" s="297"/>
      <c r="E76" s="297"/>
      <c r="F76" s="297"/>
      <c r="G76" s="298"/>
      <c r="H76" s="297"/>
      <c r="I76" s="297"/>
      <c r="J76" s="297"/>
      <c r="K76" s="291"/>
    </row>
    <row r="77" spans="2:11" ht="15" customHeight="1">
      <c r="B77" s="290"/>
      <c r="C77" s="280" t="s">
        <v>55</v>
      </c>
      <c r="D77" s="297"/>
      <c r="E77" s="297"/>
      <c r="F77" s="299" t="s">
        <v>1121</v>
      </c>
      <c r="G77" s="298"/>
      <c r="H77" s="280" t="s">
        <v>1122</v>
      </c>
      <c r="I77" s="280" t="s">
        <v>1123</v>
      </c>
      <c r="J77" s="280">
        <v>20</v>
      </c>
      <c r="K77" s="291"/>
    </row>
    <row r="78" spans="2:11" ht="15" customHeight="1">
      <c r="B78" s="290"/>
      <c r="C78" s="280" t="s">
        <v>1124</v>
      </c>
      <c r="D78" s="280"/>
      <c r="E78" s="280"/>
      <c r="F78" s="299" t="s">
        <v>1121</v>
      </c>
      <c r="G78" s="298"/>
      <c r="H78" s="280" t="s">
        <v>1125</v>
      </c>
      <c r="I78" s="280" t="s">
        <v>1123</v>
      </c>
      <c r="J78" s="280">
        <v>120</v>
      </c>
      <c r="K78" s="291"/>
    </row>
    <row r="79" spans="2:11" ht="15" customHeight="1">
      <c r="B79" s="300"/>
      <c r="C79" s="280" t="s">
        <v>1126</v>
      </c>
      <c r="D79" s="280"/>
      <c r="E79" s="280"/>
      <c r="F79" s="299" t="s">
        <v>1127</v>
      </c>
      <c r="G79" s="298"/>
      <c r="H79" s="280" t="s">
        <v>1128</v>
      </c>
      <c r="I79" s="280" t="s">
        <v>1123</v>
      </c>
      <c r="J79" s="280">
        <v>50</v>
      </c>
      <c r="K79" s="291"/>
    </row>
    <row r="80" spans="2:11" ht="15" customHeight="1">
      <c r="B80" s="300"/>
      <c r="C80" s="280" t="s">
        <v>1129</v>
      </c>
      <c r="D80" s="280"/>
      <c r="E80" s="280"/>
      <c r="F80" s="299" t="s">
        <v>1121</v>
      </c>
      <c r="G80" s="298"/>
      <c r="H80" s="280" t="s">
        <v>1130</v>
      </c>
      <c r="I80" s="280" t="s">
        <v>1131</v>
      </c>
      <c r="J80" s="280"/>
      <c r="K80" s="291"/>
    </row>
    <row r="81" spans="2:11" ht="15" customHeight="1">
      <c r="B81" s="300"/>
      <c r="C81" s="301" t="s">
        <v>1132</v>
      </c>
      <c r="D81" s="301"/>
      <c r="E81" s="301"/>
      <c r="F81" s="302" t="s">
        <v>1127</v>
      </c>
      <c r="G81" s="301"/>
      <c r="H81" s="301" t="s">
        <v>1133</v>
      </c>
      <c r="I81" s="301" t="s">
        <v>1123</v>
      </c>
      <c r="J81" s="301">
        <v>15</v>
      </c>
      <c r="K81" s="291"/>
    </row>
    <row r="82" spans="2:11" ht="15" customHeight="1">
      <c r="B82" s="300"/>
      <c r="C82" s="301" t="s">
        <v>1134</v>
      </c>
      <c r="D82" s="301"/>
      <c r="E82" s="301"/>
      <c r="F82" s="302" t="s">
        <v>1127</v>
      </c>
      <c r="G82" s="301"/>
      <c r="H82" s="301" t="s">
        <v>1135</v>
      </c>
      <c r="I82" s="301" t="s">
        <v>1123</v>
      </c>
      <c r="J82" s="301">
        <v>15</v>
      </c>
      <c r="K82" s="291"/>
    </row>
    <row r="83" spans="2:11" ht="15" customHeight="1">
      <c r="B83" s="300"/>
      <c r="C83" s="301" t="s">
        <v>1136</v>
      </c>
      <c r="D83" s="301"/>
      <c r="E83" s="301"/>
      <c r="F83" s="302" t="s">
        <v>1127</v>
      </c>
      <c r="G83" s="301"/>
      <c r="H83" s="301" t="s">
        <v>1137</v>
      </c>
      <c r="I83" s="301" t="s">
        <v>1123</v>
      </c>
      <c r="J83" s="301">
        <v>20</v>
      </c>
      <c r="K83" s="291"/>
    </row>
    <row r="84" spans="2:11" ht="15" customHeight="1">
      <c r="B84" s="300"/>
      <c r="C84" s="301" t="s">
        <v>1138</v>
      </c>
      <c r="D84" s="301"/>
      <c r="E84" s="301"/>
      <c r="F84" s="302" t="s">
        <v>1127</v>
      </c>
      <c r="G84" s="301"/>
      <c r="H84" s="301" t="s">
        <v>1139</v>
      </c>
      <c r="I84" s="301" t="s">
        <v>1123</v>
      </c>
      <c r="J84" s="301">
        <v>20</v>
      </c>
      <c r="K84" s="291"/>
    </row>
    <row r="85" spans="2:11" ht="15" customHeight="1">
      <c r="B85" s="300"/>
      <c r="C85" s="280" t="s">
        <v>1140</v>
      </c>
      <c r="D85" s="280"/>
      <c r="E85" s="280"/>
      <c r="F85" s="299" t="s">
        <v>1127</v>
      </c>
      <c r="G85" s="298"/>
      <c r="H85" s="280" t="s">
        <v>1141</v>
      </c>
      <c r="I85" s="280" t="s">
        <v>1123</v>
      </c>
      <c r="J85" s="280">
        <v>50</v>
      </c>
      <c r="K85" s="291"/>
    </row>
    <row r="86" spans="2:11" ht="15" customHeight="1">
      <c r="B86" s="300"/>
      <c r="C86" s="280" t="s">
        <v>1142</v>
      </c>
      <c r="D86" s="280"/>
      <c r="E86" s="280"/>
      <c r="F86" s="299" t="s">
        <v>1127</v>
      </c>
      <c r="G86" s="298"/>
      <c r="H86" s="280" t="s">
        <v>1143</v>
      </c>
      <c r="I86" s="280" t="s">
        <v>1123</v>
      </c>
      <c r="J86" s="280">
        <v>20</v>
      </c>
      <c r="K86" s="291"/>
    </row>
    <row r="87" spans="2:11" ht="15" customHeight="1">
      <c r="B87" s="300"/>
      <c r="C87" s="280" t="s">
        <v>1144</v>
      </c>
      <c r="D87" s="280"/>
      <c r="E87" s="280"/>
      <c r="F87" s="299" t="s">
        <v>1127</v>
      </c>
      <c r="G87" s="298"/>
      <c r="H87" s="280" t="s">
        <v>1145</v>
      </c>
      <c r="I87" s="280" t="s">
        <v>1123</v>
      </c>
      <c r="J87" s="280">
        <v>20</v>
      </c>
      <c r="K87" s="291"/>
    </row>
    <row r="88" spans="2:11" ht="15" customHeight="1">
      <c r="B88" s="300"/>
      <c r="C88" s="280" t="s">
        <v>1146</v>
      </c>
      <c r="D88" s="280"/>
      <c r="E88" s="280"/>
      <c r="F88" s="299" t="s">
        <v>1127</v>
      </c>
      <c r="G88" s="298"/>
      <c r="H88" s="280" t="s">
        <v>1147</v>
      </c>
      <c r="I88" s="280" t="s">
        <v>1123</v>
      </c>
      <c r="J88" s="280">
        <v>50</v>
      </c>
      <c r="K88" s="291"/>
    </row>
    <row r="89" spans="2:11" ht="15" customHeight="1">
      <c r="B89" s="300"/>
      <c r="C89" s="280" t="s">
        <v>1148</v>
      </c>
      <c r="D89" s="280"/>
      <c r="E89" s="280"/>
      <c r="F89" s="299" t="s">
        <v>1127</v>
      </c>
      <c r="G89" s="298"/>
      <c r="H89" s="280" t="s">
        <v>1148</v>
      </c>
      <c r="I89" s="280" t="s">
        <v>1123</v>
      </c>
      <c r="J89" s="280">
        <v>50</v>
      </c>
      <c r="K89" s="291"/>
    </row>
    <row r="90" spans="2:11" ht="15" customHeight="1">
      <c r="B90" s="300"/>
      <c r="C90" s="280" t="s">
        <v>109</v>
      </c>
      <c r="D90" s="280"/>
      <c r="E90" s="280"/>
      <c r="F90" s="299" t="s">
        <v>1127</v>
      </c>
      <c r="G90" s="298"/>
      <c r="H90" s="280" t="s">
        <v>1149</v>
      </c>
      <c r="I90" s="280" t="s">
        <v>1123</v>
      </c>
      <c r="J90" s="280">
        <v>255</v>
      </c>
      <c r="K90" s="291"/>
    </row>
    <row r="91" spans="2:11" ht="15" customHeight="1">
      <c r="B91" s="300"/>
      <c r="C91" s="280" t="s">
        <v>1150</v>
      </c>
      <c r="D91" s="280"/>
      <c r="E91" s="280"/>
      <c r="F91" s="299" t="s">
        <v>1121</v>
      </c>
      <c r="G91" s="298"/>
      <c r="H91" s="280" t="s">
        <v>1151</v>
      </c>
      <c r="I91" s="280" t="s">
        <v>1152</v>
      </c>
      <c r="J91" s="280"/>
      <c r="K91" s="291"/>
    </row>
    <row r="92" spans="2:11" ht="15" customHeight="1">
      <c r="B92" s="300"/>
      <c r="C92" s="280" t="s">
        <v>1153</v>
      </c>
      <c r="D92" s="280"/>
      <c r="E92" s="280"/>
      <c r="F92" s="299" t="s">
        <v>1121</v>
      </c>
      <c r="G92" s="298"/>
      <c r="H92" s="280" t="s">
        <v>1154</v>
      </c>
      <c r="I92" s="280" t="s">
        <v>1155</v>
      </c>
      <c r="J92" s="280"/>
      <c r="K92" s="291"/>
    </row>
    <row r="93" spans="2:11" ht="15" customHeight="1">
      <c r="B93" s="300"/>
      <c r="C93" s="280" t="s">
        <v>1156</v>
      </c>
      <c r="D93" s="280"/>
      <c r="E93" s="280"/>
      <c r="F93" s="299" t="s">
        <v>1121</v>
      </c>
      <c r="G93" s="298"/>
      <c r="H93" s="280" t="s">
        <v>1156</v>
      </c>
      <c r="I93" s="280" t="s">
        <v>1155</v>
      </c>
      <c r="J93" s="280"/>
      <c r="K93" s="291"/>
    </row>
    <row r="94" spans="2:11" ht="15" customHeight="1">
      <c r="B94" s="300"/>
      <c r="C94" s="280" t="s">
        <v>40</v>
      </c>
      <c r="D94" s="280"/>
      <c r="E94" s="280"/>
      <c r="F94" s="299" t="s">
        <v>1121</v>
      </c>
      <c r="G94" s="298"/>
      <c r="H94" s="280" t="s">
        <v>1157</v>
      </c>
      <c r="I94" s="280" t="s">
        <v>1155</v>
      </c>
      <c r="J94" s="280"/>
      <c r="K94" s="291"/>
    </row>
    <row r="95" spans="2:11" ht="15" customHeight="1">
      <c r="B95" s="300"/>
      <c r="C95" s="280" t="s">
        <v>50</v>
      </c>
      <c r="D95" s="280"/>
      <c r="E95" s="280"/>
      <c r="F95" s="299" t="s">
        <v>1121</v>
      </c>
      <c r="G95" s="298"/>
      <c r="H95" s="280" t="s">
        <v>1158</v>
      </c>
      <c r="I95" s="280" t="s">
        <v>1155</v>
      </c>
      <c r="J95" s="280"/>
      <c r="K95" s="291"/>
    </row>
    <row r="96" spans="2:11" ht="15" customHeight="1">
      <c r="B96" s="303"/>
      <c r="C96" s="304"/>
      <c r="D96" s="304"/>
      <c r="E96" s="304"/>
      <c r="F96" s="304"/>
      <c r="G96" s="304"/>
      <c r="H96" s="304"/>
      <c r="I96" s="304"/>
      <c r="J96" s="304"/>
      <c r="K96" s="305"/>
    </row>
    <row r="97" spans="2:11" ht="18.75" customHeight="1">
      <c r="B97" s="306"/>
      <c r="C97" s="307"/>
      <c r="D97" s="307"/>
      <c r="E97" s="307"/>
      <c r="F97" s="307"/>
      <c r="G97" s="307"/>
      <c r="H97" s="307"/>
      <c r="I97" s="307"/>
      <c r="J97" s="307"/>
      <c r="K97" s="306"/>
    </row>
    <row r="98" spans="2:11" ht="18.75" customHeight="1">
      <c r="B98" s="286"/>
      <c r="C98" s="286"/>
      <c r="D98" s="286"/>
      <c r="E98" s="286"/>
      <c r="F98" s="286"/>
      <c r="G98" s="286"/>
      <c r="H98" s="286"/>
      <c r="I98" s="286"/>
      <c r="J98" s="286"/>
      <c r="K98" s="286"/>
    </row>
    <row r="99" spans="2:11" ht="7.5" customHeight="1">
      <c r="B99" s="287"/>
      <c r="C99" s="288"/>
      <c r="D99" s="288"/>
      <c r="E99" s="288"/>
      <c r="F99" s="288"/>
      <c r="G99" s="288"/>
      <c r="H99" s="288"/>
      <c r="I99" s="288"/>
      <c r="J99" s="288"/>
      <c r="K99" s="289"/>
    </row>
    <row r="100" spans="2:11" ht="45" customHeight="1">
      <c r="B100" s="290"/>
      <c r="C100" s="396" t="s">
        <v>1159</v>
      </c>
      <c r="D100" s="396"/>
      <c r="E100" s="396"/>
      <c r="F100" s="396"/>
      <c r="G100" s="396"/>
      <c r="H100" s="396"/>
      <c r="I100" s="396"/>
      <c r="J100" s="396"/>
      <c r="K100" s="291"/>
    </row>
    <row r="101" spans="2:11" ht="17.25" customHeight="1">
      <c r="B101" s="290"/>
      <c r="C101" s="292" t="s">
        <v>1115</v>
      </c>
      <c r="D101" s="292"/>
      <c r="E101" s="292"/>
      <c r="F101" s="292" t="s">
        <v>1116</v>
      </c>
      <c r="G101" s="293"/>
      <c r="H101" s="292" t="s">
        <v>104</v>
      </c>
      <c r="I101" s="292" t="s">
        <v>59</v>
      </c>
      <c r="J101" s="292" t="s">
        <v>1117</v>
      </c>
      <c r="K101" s="291"/>
    </row>
    <row r="102" spans="2:11" ht="17.25" customHeight="1">
      <c r="B102" s="290"/>
      <c r="C102" s="294" t="s">
        <v>1118</v>
      </c>
      <c r="D102" s="294"/>
      <c r="E102" s="294"/>
      <c r="F102" s="295" t="s">
        <v>1119</v>
      </c>
      <c r="G102" s="296"/>
      <c r="H102" s="294"/>
      <c r="I102" s="294"/>
      <c r="J102" s="294" t="s">
        <v>1120</v>
      </c>
      <c r="K102" s="291"/>
    </row>
    <row r="103" spans="2:11" ht="5.25" customHeight="1">
      <c r="B103" s="290"/>
      <c r="C103" s="292"/>
      <c r="D103" s="292"/>
      <c r="E103" s="292"/>
      <c r="F103" s="292"/>
      <c r="G103" s="308"/>
      <c r="H103" s="292"/>
      <c r="I103" s="292"/>
      <c r="J103" s="292"/>
      <c r="K103" s="291"/>
    </row>
    <row r="104" spans="2:11" ht="15" customHeight="1">
      <c r="B104" s="290"/>
      <c r="C104" s="280" t="s">
        <v>55</v>
      </c>
      <c r="D104" s="297"/>
      <c r="E104" s="297"/>
      <c r="F104" s="299" t="s">
        <v>1121</v>
      </c>
      <c r="G104" s="308"/>
      <c r="H104" s="280" t="s">
        <v>1160</v>
      </c>
      <c r="I104" s="280" t="s">
        <v>1123</v>
      </c>
      <c r="J104" s="280">
        <v>20</v>
      </c>
      <c r="K104" s="291"/>
    </row>
    <row r="105" spans="2:11" ht="15" customHeight="1">
      <c r="B105" s="290"/>
      <c r="C105" s="280" t="s">
        <v>1124</v>
      </c>
      <c r="D105" s="280"/>
      <c r="E105" s="280"/>
      <c r="F105" s="299" t="s">
        <v>1121</v>
      </c>
      <c r="G105" s="280"/>
      <c r="H105" s="280" t="s">
        <v>1160</v>
      </c>
      <c r="I105" s="280" t="s">
        <v>1123</v>
      </c>
      <c r="J105" s="280">
        <v>120</v>
      </c>
      <c r="K105" s="291"/>
    </row>
    <row r="106" spans="2:11" ht="15" customHeight="1">
      <c r="B106" s="300"/>
      <c r="C106" s="280" t="s">
        <v>1126</v>
      </c>
      <c r="D106" s="280"/>
      <c r="E106" s="280"/>
      <c r="F106" s="299" t="s">
        <v>1127</v>
      </c>
      <c r="G106" s="280"/>
      <c r="H106" s="280" t="s">
        <v>1160</v>
      </c>
      <c r="I106" s="280" t="s">
        <v>1123</v>
      </c>
      <c r="J106" s="280">
        <v>50</v>
      </c>
      <c r="K106" s="291"/>
    </row>
    <row r="107" spans="2:11" ht="15" customHeight="1">
      <c r="B107" s="300"/>
      <c r="C107" s="280" t="s">
        <v>1129</v>
      </c>
      <c r="D107" s="280"/>
      <c r="E107" s="280"/>
      <c r="F107" s="299" t="s">
        <v>1121</v>
      </c>
      <c r="G107" s="280"/>
      <c r="H107" s="280" t="s">
        <v>1160</v>
      </c>
      <c r="I107" s="280" t="s">
        <v>1131</v>
      </c>
      <c r="J107" s="280"/>
      <c r="K107" s="291"/>
    </row>
    <row r="108" spans="2:11" ht="15" customHeight="1">
      <c r="B108" s="300"/>
      <c r="C108" s="280" t="s">
        <v>1140</v>
      </c>
      <c r="D108" s="280"/>
      <c r="E108" s="280"/>
      <c r="F108" s="299" t="s">
        <v>1127</v>
      </c>
      <c r="G108" s="280"/>
      <c r="H108" s="280" t="s">
        <v>1160</v>
      </c>
      <c r="I108" s="280" t="s">
        <v>1123</v>
      </c>
      <c r="J108" s="280">
        <v>50</v>
      </c>
      <c r="K108" s="291"/>
    </row>
    <row r="109" spans="2:11" ht="15" customHeight="1">
      <c r="B109" s="300"/>
      <c r="C109" s="280" t="s">
        <v>1148</v>
      </c>
      <c r="D109" s="280"/>
      <c r="E109" s="280"/>
      <c r="F109" s="299" t="s">
        <v>1127</v>
      </c>
      <c r="G109" s="280"/>
      <c r="H109" s="280" t="s">
        <v>1160</v>
      </c>
      <c r="I109" s="280" t="s">
        <v>1123</v>
      </c>
      <c r="J109" s="280">
        <v>50</v>
      </c>
      <c r="K109" s="291"/>
    </row>
    <row r="110" spans="2:11" ht="15" customHeight="1">
      <c r="B110" s="300"/>
      <c r="C110" s="280" t="s">
        <v>1146</v>
      </c>
      <c r="D110" s="280"/>
      <c r="E110" s="280"/>
      <c r="F110" s="299" t="s">
        <v>1127</v>
      </c>
      <c r="G110" s="280"/>
      <c r="H110" s="280" t="s">
        <v>1160</v>
      </c>
      <c r="I110" s="280" t="s">
        <v>1123</v>
      </c>
      <c r="J110" s="280">
        <v>50</v>
      </c>
      <c r="K110" s="291"/>
    </row>
    <row r="111" spans="2:11" ht="15" customHeight="1">
      <c r="B111" s="300"/>
      <c r="C111" s="280" t="s">
        <v>55</v>
      </c>
      <c r="D111" s="280"/>
      <c r="E111" s="280"/>
      <c r="F111" s="299" t="s">
        <v>1121</v>
      </c>
      <c r="G111" s="280"/>
      <c r="H111" s="280" t="s">
        <v>1161</v>
      </c>
      <c r="I111" s="280" t="s">
        <v>1123</v>
      </c>
      <c r="J111" s="280">
        <v>20</v>
      </c>
      <c r="K111" s="291"/>
    </row>
    <row r="112" spans="2:11" ht="15" customHeight="1">
      <c r="B112" s="300"/>
      <c r="C112" s="280" t="s">
        <v>1162</v>
      </c>
      <c r="D112" s="280"/>
      <c r="E112" s="280"/>
      <c r="F112" s="299" t="s">
        <v>1121</v>
      </c>
      <c r="G112" s="280"/>
      <c r="H112" s="280" t="s">
        <v>1163</v>
      </c>
      <c r="I112" s="280" t="s">
        <v>1123</v>
      </c>
      <c r="J112" s="280">
        <v>120</v>
      </c>
      <c r="K112" s="291"/>
    </row>
    <row r="113" spans="2:11" ht="15" customHeight="1">
      <c r="B113" s="300"/>
      <c r="C113" s="280" t="s">
        <v>40</v>
      </c>
      <c r="D113" s="280"/>
      <c r="E113" s="280"/>
      <c r="F113" s="299" t="s">
        <v>1121</v>
      </c>
      <c r="G113" s="280"/>
      <c r="H113" s="280" t="s">
        <v>1164</v>
      </c>
      <c r="I113" s="280" t="s">
        <v>1155</v>
      </c>
      <c r="J113" s="280"/>
      <c r="K113" s="291"/>
    </row>
    <row r="114" spans="2:11" ht="15" customHeight="1">
      <c r="B114" s="300"/>
      <c r="C114" s="280" t="s">
        <v>50</v>
      </c>
      <c r="D114" s="280"/>
      <c r="E114" s="280"/>
      <c r="F114" s="299" t="s">
        <v>1121</v>
      </c>
      <c r="G114" s="280"/>
      <c r="H114" s="280" t="s">
        <v>1165</v>
      </c>
      <c r="I114" s="280" t="s">
        <v>1155</v>
      </c>
      <c r="J114" s="280"/>
      <c r="K114" s="291"/>
    </row>
    <row r="115" spans="2:11" ht="15" customHeight="1">
      <c r="B115" s="300"/>
      <c r="C115" s="280" t="s">
        <v>59</v>
      </c>
      <c r="D115" s="280"/>
      <c r="E115" s="280"/>
      <c r="F115" s="299" t="s">
        <v>1121</v>
      </c>
      <c r="G115" s="280"/>
      <c r="H115" s="280" t="s">
        <v>1166</v>
      </c>
      <c r="I115" s="280" t="s">
        <v>1167</v>
      </c>
      <c r="J115" s="280"/>
      <c r="K115" s="291"/>
    </row>
    <row r="116" spans="2:11" ht="15" customHeight="1">
      <c r="B116" s="303"/>
      <c r="C116" s="309"/>
      <c r="D116" s="309"/>
      <c r="E116" s="309"/>
      <c r="F116" s="309"/>
      <c r="G116" s="309"/>
      <c r="H116" s="309"/>
      <c r="I116" s="309"/>
      <c r="J116" s="309"/>
      <c r="K116" s="305"/>
    </row>
    <row r="117" spans="2:11" ht="18.75" customHeight="1">
      <c r="B117" s="310"/>
      <c r="C117" s="276"/>
      <c r="D117" s="276"/>
      <c r="E117" s="276"/>
      <c r="F117" s="311"/>
      <c r="G117" s="276"/>
      <c r="H117" s="276"/>
      <c r="I117" s="276"/>
      <c r="J117" s="276"/>
      <c r="K117" s="310"/>
    </row>
    <row r="118" spans="2:11" ht="18.75" customHeight="1">
      <c r="B118" s="286"/>
      <c r="C118" s="286"/>
      <c r="D118" s="286"/>
      <c r="E118" s="286"/>
      <c r="F118" s="286"/>
      <c r="G118" s="286"/>
      <c r="H118" s="286"/>
      <c r="I118" s="286"/>
      <c r="J118" s="286"/>
      <c r="K118" s="286"/>
    </row>
    <row r="119" spans="2:11" ht="7.5" customHeight="1">
      <c r="B119" s="312"/>
      <c r="C119" s="313"/>
      <c r="D119" s="313"/>
      <c r="E119" s="313"/>
      <c r="F119" s="313"/>
      <c r="G119" s="313"/>
      <c r="H119" s="313"/>
      <c r="I119" s="313"/>
      <c r="J119" s="313"/>
      <c r="K119" s="314"/>
    </row>
    <row r="120" spans="2:11" ht="45" customHeight="1">
      <c r="B120" s="315"/>
      <c r="C120" s="395" t="s">
        <v>1168</v>
      </c>
      <c r="D120" s="395"/>
      <c r="E120" s="395"/>
      <c r="F120" s="395"/>
      <c r="G120" s="395"/>
      <c r="H120" s="395"/>
      <c r="I120" s="395"/>
      <c r="J120" s="395"/>
      <c r="K120" s="316"/>
    </row>
    <row r="121" spans="2:11" ht="17.25" customHeight="1">
      <c r="B121" s="317"/>
      <c r="C121" s="292" t="s">
        <v>1115</v>
      </c>
      <c r="D121" s="292"/>
      <c r="E121" s="292"/>
      <c r="F121" s="292" t="s">
        <v>1116</v>
      </c>
      <c r="G121" s="293"/>
      <c r="H121" s="292" t="s">
        <v>104</v>
      </c>
      <c r="I121" s="292" t="s">
        <v>59</v>
      </c>
      <c r="J121" s="292" t="s">
        <v>1117</v>
      </c>
      <c r="K121" s="318"/>
    </row>
    <row r="122" spans="2:11" ht="17.25" customHeight="1">
      <c r="B122" s="317"/>
      <c r="C122" s="294" t="s">
        <v>1118</v>
      </c>
      <c r="D122" s="294"/>
      <c r="E122" s="294"/>
      <c r="F122" s="295" t="s">
        <v>1119</v>
      </c>
      <c r="G122" s="296"/>
      <c r="H122" s="294"/>
      <c r="I122" s="294"/>
      <c r="J122" s="294" t="s">
        <v>1120</v>
      </c>
      <c r="K122" s="318"/>
    </row>
    <row r="123" spans="2:11" ht="5.25" customHeight="1">
      <c r="B123" s="319"/>
      <c r="C123" s="297"/>
      <c r="D123" s="297"/>
      <c r="E123" s="297"/>
      <c r="F123" s="297"/>
      <c r="G123" s="280"/>
      <c r="H123" s="297"/>
      <c r="I123" s="297"/>
      <c r="J123" s="297"/>
      <c r="K123" s="320"/>
    </row>
    <row r="124" spans="2:11" ht="15" customHeight="1">
      <c r="B124" s="319"/>
      <c r="C124" s="280" t="s">
        <v>1124</v>
      </c>
      <c r="D124" s="297"/>
      <c r="E124" s="297"/>
      <c r="F124" s="299" t="s">
        <v>1121</v>
      </c>
      <c r="G124" s="280"/>
      <c r="H124" s="280" t="s">
        <v>1160</v>
      </c>
      <c r="I124" s="280" t="s">
        <v>1123</v>
      </c>
      <c r="J124" s="280">
        <v>120</v>
      </c>
      <c r="K124" s="321"/>
    </row>
    <row r="125" spans="2:11" ht="15" customHeight="1">
      <c r="B125" s="319"/>
      <c r="C125" s="280" t="s">
        <v>1169</v>
      </c>
      <c r="D125" s="280"/>
      <c r="E125" s="280"/>
      <c r="F125" s="299" t="s">
        <v>1121</v>
      </c>
      <c r="G125" s="280"/>
      <c r="H125" s="280" t="s">
        <v>1170</v>
      </c>
      <c r="I125" s="280" t="s">
        <v>1123</v>
      </c>
      <c r="J125" s="280" t="s">
        <v>1171</v>
      </c>
      <c r="K125" s="321"/>
    </row>
    <row r="126" spans="2:11" ht="15" customHeight="1">
      <c r="B126" s="319"/>
      <c r="C126" s="280" t="s">
        <v>1070</v>
      </c>
      <c r="D126" s="280"/>
      <c r="E126" s="280"/>
      <c r="F126" s="299" t="s">
        <v>1121</v>
      </c>
      <c r="G126" s="280"/>
      <c r="H126" s="280" t="s">
        <v>1172</v>
      </c>
      <c r="I126" s="280" t="s">
        <v>1123</v>
      </c>
      <c r="J126" s="280" t="s">
        <v>1171</v>
      </c>
      <c r="K126" s="321"/>
    </row>
    <row r="127" spans="2:11" ht="15" customHeight="1">
      <c r="B127" s="319"/>
      <c r="C127" s="280" t="s">
        <v>1132</v>
      </c>
      <c r="D127" s="280"/>
      <c r="E127" s="280"/>
      <c r="F127" s="299" t="s">
        <v>1127</v>
      </c>
      <c r="G127" s="280"/>
      <c r="H127" s="280" t="s">
        <v>1133</v>
      </c>
      <c r="I127" s="280" t="s">
        <v>1123</v>
      </c>
      <c r="J127" s="280">
        <v>15</v>
      </c>
      <c r="K127" s="321"/>
    </row>
    <row r="128" spans="2:11" ht="15" customHeight="1">
      <c r="B128" s="319"/>
      <c r="C128" s="301" t="s">
        <v>1134</v>
      </c>
      <c r="D128" s="301"/>
      <c r="E128" s="301"/>
      <c r="F128" s="302" t="s">
        <v>1127</v>
      </c>
      <c r="G128" s="301"/>
      <c r="H128" s="301" t="s">
        <v>1135</v>
      </c>
      <c r="I128" s="301" t="s">
        <v>1123</v>
      </c>
      <c r="J128" s="301">
        <v>15</v>
      </c>
      <c r="K128" s="321"/>
    </row>
    <row r="129" spans="2:11" ht="15" customHeight="1">
      <c r="B129" s="319"/>
      <c r="C129" s="301" t="s">
        <v>1136</v>
      </c>
      <c r="D129" s="301"/>
      <c r="E129" s="301"/>
      <c r="F129" s="302" t="s">
        <v>1127</v>
      </c>
      <c r="G129" s="301"/>
      <c r="H129" s="301" t="s">
        <v>1137</v>
      </c>
      <c r="I129" s="301" t="s">
        <v>1123</v>
      </c>
      <c r="J129" s="301">
        <v>20</v>
      </c>
      <c r="K129" s="321"/>
    </row>
    <row r="130" spans="2:11" ht="15" customHeight="1">
      <c r="B130" s="319"/>
      <c r="C130" s="301" t="s">
        <v>1138</v>
      </c>
      <c r="D130" s="301"/>
      <c r="E130" s="301"/>
      <c r="F130" s="302" t="s">
        <v>1127</v>
      </c>
      <c r="G130" s="301"/>
      <c r="H130" s="301" t="s">
        <v>1139</v>
      </c>
      <c r="I130" s="301" t="s">
        <v>1123</v>
      </c>
      <c r="J130" s="301">
        <v>20</v>
      </c>
      <c r="K130" s="321"/>
    </row>
    <row r="131" spans="2:11" ht="15" customHeight="1">
      <c r="B131" s="319"/>
      <c r="C131" s="280" t="s">
        <v>1126</v>
      </c>
      <c r="D131" s="280"/>
      <c r="E131" s="280"/>
      <c r="F131" s="299" t="s">
        <v>1127</v>
      </c>
      <c r="G131" s="280"/>
      <c r="H131" s="280" t="s">
        <v>1160</v>
      </c>
      <c r="I131" s="280" t="s">
        <v>1123</v>
      </c>
      <c r="J131" s="280">
        <v>50</v>
      </c>
      <c r="K131" s="321"/>
    </row>
    <row r="132" spans="2:11" ht="15" customHeight="1">
      <c r="B132" s="319"/>
      <c r="C132" s="280" t="s">
        <v>1140</v>
      </c>
      <c r="D132" s="280"/>
      <c r="E132" s="280"/>
      <c r="F132" s="299" t="s">
        <v>1127</v>
      </c>
      <c r="G132" s="280"/>
      <c r="H132" s="280" t="s">
        <v>1160</v>
      </c>
      <c r="I132" s="280" t="s">
        <v>1123</v>
      </c>
      <c r="J132" s="280">
        <v>50</v>
      </c>
      <c r="K132" s="321"/>
    </row>
    <row r="133" spans="2:11" ht="15" customHeight="1">
      <c r="B133" s="319"/>
      <c r="C133" s="280" t="s">
        <v>1146</v>
      </c>
      <c r="D133" s="280"/>
      <c r="E133" s="280"/>
      <c r="F133" s="299" t="s">
        <v>1127</v>
      </c>
      <c r="G133" s="280"/>
      <c r="H133" s="280" t="s">
        <v>1160</v>
      </c>
      <c r="I133" s="280" t="s">
        <v>1123</v>
      </c>
      <c r="J133" s="280">
        <v>50</v>
      </c>
      <c r="K133" s="321"/>
    </row>
    <row r="134" spans="2:11" ht="15" customHeight="1">
      <c r="B134" s="319"/>
      <c r="C134" s="280" t="s">
        <v>1148</v>
      </c>
      <c r="D134" s="280"/>
      <c r="E134" s="280"/>
      <c r="F134" s="299" t="s">
        <v>1127</v>
      </c>
      <c r="G134" s="280"/>
      <c r="H134" s="280" t="s">
        <v>1160</v>
      </c>
      <c r="I134" s="280" t="s">
        <v>1123</v>
      </c>
      <c r="J134" s="280">
        <v>50</v>
      </c>
      <c r="K134" s="321"/>
    </row>
    <row r="135" spans="2:11" ht="15" customHeight="1">
      <c r="B135" s="319"/>
      <c r="C135" s="280" t="s">
        <v>109</v>
      </c>
      <c r="D135" s="280"/>
      <c r="E135" s="280"/>
      <c r="F135" s="299" t="s">
        <v>1127</v>
      </c>
      <c r="G135" s="280"/>
      <c r="H135" s="280" t="s">
        <v>1173</v>
      </c>
      <c r="I135" s="280" t="s">
        <v>1123</v>
      </c>
      <c r="J135" s="280">
        <v>255</v>
      </c>
      <c r="K135" s="321"/>
    </row>
    <row r="136" spans="2:11" ht="15" customHeight="1">
      <c r="B136" s="319"/>
      <c r="C136" s="280" t="s">
        <v>1150</v>
      </c>
      <c r="D136" s="280"/>
      <c r="E136" s="280"/>
      <c r="F136" s="299" t="s">
        <v>1121</v>
      </c>
      <c r="G136" s="280"/>
      <c r="H136" s="280" t="s">
        <v>1174</v>
      </c>
      <c r="I136" s="280" t="s">
        <v>1152</v>
      </c>
      <c r="J136" s="280"/>
      <c r="K136" s="321"/>
    </row>
    <row r="137" spans="2:11" ht="15" customHeight="1">
      <c r="B137" s="319"/>
      <c r="C137" s="280" t="s">
        <v>1153</v>
      </c>
      <c r="D137" s="280"/>
      <c r="E137" s="280"/>
      <c r="F137" s="299" t="s">
        <v>1121</v>
      </c>
      <c r="G137" s="280"/>
      <c r="H137" s="280" t="s">
        <v>1175</v>
      </c>
      <c r="I137" s="280" t="s">
        <v>1155</v>
      </c>
      <c r="J137" s="280"/>
      <c r="K137" s="321"/>
    </row>
    <row r="138" spans="2:11" ht="15" customHeight="1">
      <c r="B138" s="319"/>
      <c r="C138" s="280" t="s">
        <v>1156</v>
      </c>
      <c r="D138" s="280"/>
      <c r="E138" s="280"/>
      <c r="F138" s="299" t="s">
        <v>1121</v>
      </c>
      <c r="G138" s="280"/>
      <c r="H138" s="280" t="s">
        <v>1156</v>
      </c>
      <c r="I138" s="280" t="s">
        <v>1155</v>
      </c>
      <c r="J138" s="280"/>
      <c r="K138" s="321"/>
    </row>
    <row r="139" spans="2:11" ht="15" customHeight="1">
      <c r="B139" s="319"/>
      <c r="C139" s="280" t="s">
        <v>40</v>
      </c>
      <c r="D139" s="280"/>
      <c r="E139" s="280"/>
      <c r="F139" s="299" t="s">
        <v>1121</v>
      </c>
      <c r="G139" s="280"/>
      <c r="H139" s="280" t="s">
        <v>1176</v>
      </c>
      <c r="I139" s="280" t="s">
        <v>1155</v>
      </c>
      <c r="J139" s="280"/>
      <c r="K139" s="321"/>
    </row>
    <row r="140" spans="2:11" ht="15" customHeight="1">
      <c r="B140" s="319"/>
      <c r="C140" s="280" t="s">
        <v>1177</v>
      </c>
      <c r="D140" s="280"/>
      <c r="E140" s="280"/>
      <c r="F140" s="299" t="s">
        <v>1121</v>
      </c>
      <c r="G140" s="280"/>
      <c r="H140" s="280" t="s">
        <v>1178</v>
      </c>
      <c r="I140" s="280" t="s">
        <v>1155</v>
      </c>
      <c r="J140" s="280"/>
      <c r="K140" s="321"/>
    </row>
    <row r="141" spans="2:11" ht="15" customHeight="1">
      <c r="B141" s="322"/>
      <c r="C141" s="323"/>
      <c r="D141" s="323"/>
      <c r="E141" s="323"/>
      <c r="F141" s="323"/>
      <c r="G141" s="323"/>
      <c r="H141" s="323"/>
      <c r="I141" s="323"/>
      <c r="J141" s="323"/>
      <c r="K141" s="324"/>
    </row>
    <row r="142" spans="2:11" ht="18.75" customHeight="1">
      <c r="B142" s="276"/>
      <c r="C142" s="276"/>
      <c r="D142" s="276"/>
      <c r="E142" s="276"/>
      <c r="F142" s="311"/>
      <c r="G142" s="276"/>
      <c r="H142" s="276"/>
      <c r="I142" s="276"/>
      <c r="J142" s="276"/>
      <c r="K142" s="276"/>
    </row>
    <row r="143" spans="2:11" ht="18.75" customHeight="1">
      <c r="B143" s="286"/>
      <c r="C143" s="286"/>
      <c r="D143" s="286"/>
      <c r="E143" s="286"/>
      <c r="F143" s="286"/>
      <c r="G143" s="286"/>
      <c r="H143" s="286"/>
      <c r="I143" s="286"/>
      <c r="J143" s="286"/>
      <c r="K143" s="286"/>
    </row>
    <row r="144" spans="2:11" ht="7.5" customHeight="1">
      <c r="B144" s="287"/>
      <c r="C144" s="288"/>
      <c r="D144" s="288"/>
      <c r="E144" s="288"/>
      <c r="F144" s="288"/>
      <c r="G144" s="288"/>
      <c r="H144" s="288"/>
      <c r="I144" s="288"/>
      <c r="J144" s="288"/>
      <c r="K144" s="289"/>
    </row>
    <row r="145" spans="2:11" ht="45" customHeight="1">
      <c r="B145" s="290"/>
      <c r="C145" s="396" t="s">
        <v>1179</v>
      </c>
      <c r="D145" s="396"/>
      <c r="E145" s="396"/>
      <c r="F145" s="396"/>
      <c r="G145" s="396"/>
      <c r="H145" s="396"/>
      <c r="I145" s="396"/>
      <c r="J145" s="396"/>
      <c r="K145" s="291"/>
    </row>
    <row r="146" spans="2:11" ht="17.25" customHeight="1">
      <c r="B146" s="290"/>
      <c r="C146" s="292" t="s">
        <v>1115</v>
      </c>
      <c r="D146" s="292"/>
      <c r="E146" s="292"/>
      <c r="F146" s="292" t="s">
        <v>1116</v>
      </c>
      <c r="G146" s="293"/>
      <c r="H146" s="292" t="s">
        <v>104</v>
      </c>
      <c r="I146" s="292" t="s">
        <v>59</v>
      </c>
      <c r="J146" s="292" t="s">
        <v>1117</v>
      </c>
      <c r="K146" s="291"/>
    </row>
    <row r="147" spans="2:11" ht="17.25" customHeight="1">
      <c r="B147" s="290"/>
      <c r="C147" s="294" t="s">
        <v>1118</v>
      </c>
      <c r="D147" s="294"/>
      <c r="E147" s="294"/>
      <c r="F147" s="295" t="s">
        <v>1119</v>
      </c>
      <c r="G147" s="296"/>
      <c r="H147" s="294"/>
      <c r="I147" s="294"/>
      <c r="J147" s="294" t="s">
        <v>1120</v>
      </c>
      <c r="K147" s="291"/>
    </row>
    <row r="148" spans="2:11" ht="5.25" customHeight="1">
      <c r="B148" s="300"/>
      <c r="C148" s="297"/>
      <c r="D148" s="297"/>
      <c r="E148" s="297"/>
      <c r="F148" s="297"/>
      <c r="G148" s="298"/>
      <c r="H148" s="297"/>
      <c r="I148" s="297"/>
      <c r="J148" s="297"/>
      <c r="K148" s="321"/>
    </row>
    <row r="149" spans="2:11" ht="15" customHeight="1">
      <c r="B149" s="300"/>
      <c r="C149" s="325" t="s">
        <v>1124</v>
      </c>
      <c r="D149" s="280"/>
      <c r="E149" s="280"/>
      <c r="F149" s="326" t="s">
        <v>1121</v>
      </c>
      <c r="G149" s="280"/>
      <c r="H149" s="325" t="s">
        <v>1160</v>
      </c>
      <c r="I149" s="325" t="s">
        <v>1123</v>
      </c>
      <c r="J149" s="325">
        <v>120</v>
      </c>
      <c r="K149" s="321"/>
    </row>
    <row r="150" spans="2:11" ht="15" customHeight="1">
      <c r="B150" s="300"/>
      <c r="C150" s="325" t="s">
        <v>1169</v>
      </c>
      <c r="D150" s="280"/>
      <c r="E150" s="280"/>
      <c r="F150" s="326" t="s">
        <v>1121</v>
      </c>
      <c r="G150" s="280"/>
      <c r="H150" s="325" t="s">
        <v>1180</v>
      </c>
      <c r="I150" s="325" t="s">
        <v>1123</v>
      </c>
      <c r="J150" s="325" t="s">
        <v>1171</v>
      </c>
      <c r="K150" s="321"/>
    </row>
    <row r="151" spans="2:11" ht="15" customHeight="1">
      <c r="B151" s="300"/>
      <c r="C151" s="325" t="s">
        <v>1070</v>
      </c>
      <c r="D151" s="280"/>
      <c r="E151" s="280"/>
      <c r="F151" s="326" t="s">
        <v>1121</v>
      </c>
      <c r="G151" s="280"/>
      <c r="H151" s="325" t="s">
        <v>1181</v>
      </c>
      <c r="I151" s="325" t="s">
        <v>1123</v>
      </c>
      <c r="J151" s="325" t="s">
        <v>1171</v>
      </c>
      <c r="K151" s="321"/>
    </row>
    <row r="152" spans="2:11" ht="15" customHeight="1">
      <c r="B152" s="300"/>
      <c r="C152" s="325" t="s">
        <v>1126</v>
      </c>
      <c r="D152" s="280"/>
      <c r="E152" s="280"/>
      <c r="F152" s="326" t="s">
        <v>1127</v>
      </c>
      <c r="G152" s="280"/>
      <c r="H152" s="325" t="s">
        <v>1160</v>
      </c>
      <c r="I152" s="325" t="s">
        <v>1123</v>
      </c>
      <c r="J152" s="325">
        <v>50</v>
      </c>
      <c r="K152" s="321"/>
    </row>
    <row r="153" spans="2:11" ht="15" customHeight="1">
      <c r="B153" s="300"/>
      <c r="C153" s="325" t="s">
        <v>1129</v>
      </c>
      <c r="D153" s="280"/>
      <c r="E153" s="280"/>
      <c r="F153" s="326" t="s">
        <v>1121</v>
      </c>
      <c r="G153" s="280"/>
      <c r="H153" s="325" t="s">
        <v>1160</v>
      </c>
      <c r="I153" s="325" t="s">
        <v>1131</v>
      </c>
      <c r="J153" s="325"/>
      <c r="K153" s="321"/>
    </row>
    <row r="154" spans="2:11" ht="15" customHeight="1">
      <c r="B154" s="300"/>
      <c r="C154" s="325" t="s">
        <v>1140</v>
      </c>
      <c r="D154" s="280"/>
      <c r="E154" s="280"/>
      <c r="F154" s="326" t="s">
        <v>1127</v>
      </c>
      <c r="G154" s="280"/>
      <c r="H154" s="325" t="s">
        <v>1160</v>
      </c>
      <c r="I154" s="325" t="s">
        <v>1123</v>
      </c>
      <c r="J154" s="325">
        <v>50</v>
      </c>
      <c r="K154" s="321"/>
    </row>
    <row r="155" spans="2:11" ht="15" customHeight="1">
      <c r="B155" s="300"/>
      <c r="C155" s="325" t="s">
        <v>1148</v>
      </c>
      <c r="D155" s="280"/>
      <c r="E155" s="280"/>
      <c r="F155" s="326" t="s">
        <v>1127</v>
      </c>
      <c r="G155" s="280"/>
      <c r="H155" s="325" t="s">
        <v>1160</v>
      </c>
      <c r="I155" s="325" t="s">
        <v>1123</v>
      </c>
      <c r="J155" s="325">
        <v>50</v>
      </c>
      <c r="K155" s="321"/>
    </row>
    <row r="156" spans="2:11" ht="15" customHeight="1">
      <c r="B156" s="300"/>
      <c r="C156" s="325" t="s">
        <v>1146</v>
      </c>
      <c r="D156" s="280"/>
      <c r="E156" s="280"/>
      <c r="F156" s="326" t="s">
        <v>1127</v>
      </c>
      <c r="G156" s="280"/>
      <c r="H156" s="325" t="s">
        <v>1160</v>
      </c>
      <c r="I156" s="325" t="s">
        <v>1123</v>
      </c>
      <c r="J156" s="325">
        <v>50</v>
      </c>
      <c r="K156" s="321"/>
    </row>
    <row r="157" spans="2:11" ht="15" customHeight="1">
      <c r="B157" s="300"/>
      <c r="C157" s="325" t="s">
        <v>97</v>
      </c>
      <c r="D157" s="280"/>
      <c r="E157" s="280"/>
      <c r="F157" s="326" t="s">
        <v>1121</v>
      </c>
      <c r="G157" s="280"/>
      <c r="H157" s="325" t="s">
        <v>1182</v>
      </c>
      <c r="I157" s="325" t="s">
        <v>1123</v>
      </c>
      <c r="J157" s="325" t="s">
        <v>1183</v>
      </c>
      <c r="K157" s="321"/>
    </row>
    <row r="158" spans="2:11" ht="15" customHeight="1">
      <c r="B158" s="300"/>
      <c r="C158" s="325" t="s">
        <v>1184</v>
      </c>
      <c r="D158" s="280"/>
      <c r="E158" s="280"/>
      <c r="F158" s="326" t="s">
        <v>1121</v>
      </c>
      <c r="G158" s="280"/>
      <c r="H158" s="325" t="s">
        <v>1185</v>
      </c>
      <c r="I158" s="325" t="s">
        <v>1155</v>
      </c>
      <c r="J158" s="325"/>
      <c r="K158" s="321"/>
    </row>
    <row r="159" spans="2:11" ht="15" customHeight="1">
      <c r="B159" s="327"/>
      <c r="C159" s="309"/>
      <c r="D159" s="309"/>
      <c r="E159" s="309"/>
      <c r="F159" s="309"/>
      <c r="G159" s="309"/>
      <c r="H159" s="309"/>
      <c r="I159" s="309"/>
      <c r="J159" s="309"/>
      <c r="K159" s="328"/>
    </row>
    <row r="160" spans="2:11" ht="18.75" customHeight="1">
      <c r="B160" s="276"/>
      <c r="C160" s="280"/>
      <c r="D160" s="280"/>
      <c r="E160" s="280"/>
      <c r="F160" s="299"/>
      <c r="G160" s="280"/>
      <c r="H160" s="280"/>
      <c r="I160" s="280"/>
      <c r="J160" s="280"/>
      <c r="K160" s="276"/>
    </row>
    <row r="161" spans="2:11" ht="18.75" customHeight="1">
      <c r="B161" s="286"/>
      <c r="C161" s="286"/>
      <c r="D161" s="286"/>
      <c r="E161" s="286"/>
      <c r="F161" s="286"/>
      <c r="G161" s="286"/>
      <c r="H161" s="286"/>
      <c r="I161" s="286"/>
      <c r="J161" s="286"/>
      <c r="K161" s="286"/>
    </row>
    <row r="162" spans="2:11" ht="7.5" customHeight="1">
      <c r="B162" s="268"/>
      <c r="C162" s="269"/>
      <c r="D162" s="269"/>
      <c r="E162" s="269"/>
      <c r="F162" s="269"/>
      <c r="G162" s="269"/>
      <c r="H162" s="269"/>
      <c r="I162" s="269"/>
      <c r="J162" s="269"/>
      <c r="K162" s="270"/>
    </row>
    <row r="163" spans="2:11" ht="45" customHeight="1">
      <c r="B163" s="271"/>
      <c r="C163" s="395" t="s">
        <v>1186</v>
      </c>
      <c r="D163" s="395"/>
      <c r="E163" s="395"/>
      <c r="F163" s="395"/>
      <c r="G163" s="395"/>
      <c r="H163" s="395"/>
      <c r="I163" s="395"/>
      <c r="J163" s="395"/>
      <c r="K163" s="272"/>
    </row>
    <row r="164" spans="2:11" ht="17.25" customHeight="1">
      <c r="B164" s="271"/>
      <c r="C164" s="292" t="s">
        <v>1115</v>
      </c>
      <c r="D164" s="292"/>
      <c r="E164" s="292"/>
      <c r="F164" s="292" t="s">
        <v>1116</v>
      </c>
      <c r="G164" s="329"/>
      <c r="H164" s="330" t="s">
        <v>104</v>
      </c>
      <c r="I164" s="330" t="s">
        <v>59</v>
      </c>
      <c r="J164" s="292" t="s">
        <v>1117</v>
      </c>
      <c r="K164" s="272"/>
    </row>
    <row r="165" spans="2:11" ht="17.25" customHeight="1">
      <c r="B165" s="273"/>
      <c r="C165" s="294" t="s">
        <v>1118</v>
      </c>
      <c r="D165" s="294"/>
      <c r="E165" s="294"/>
      <c r="F165" s="295" t="s">
        <v>1119</v>
      </c>
      <c r="G165" s="331"/>
      <c r="H165" s="332"/>
      <c r="I165" s="332"/>
      <c r="J165" s="294" t="s">
        <v>1120</v>
      </c>
      <c r="K165" s="274"/>
    </row>
    <row r="166" spans="2:11" ht="5.25" customHeight="1">
      <c r="B166" s="300"/>
      <c r="C166" s="297"/>
      <c r="D166" s="297"/>
      <c r="E166" s="297"/>
      <c r="F166" s="297"/>
      <c r="G166" s="298"/>
      <c r="H166" s="297"/>
      <c r="I166" s="297"/>
      <c r="J166" s="297"/>
      <c r="K166" s="321"/>
    </row>
    <row r="167" spans="2:11" ht="15" customHeight="1">
      <c r="B167" s="300"/>
      <c r="C167" s="280" t="s">
        <v>1124</v>
      </c>
      <c r="D167" s="280"/>
      <c r="E167" s="280"/>
      <c r="F167" s="299" t="s">
        <v>1121</v>
      </c>
      <c r="G167" s="280"/>
      <c r="H167" s="280" t="s">
        <v>1160</v>
      </c>
      <c r="I167" s="280" t="s">
        <v>1123</v>
      </c>
      <c r="J167" s="280">
        <v>120</v>
      </c>
      <c r="K167" s="321"/>
    </row>
    <row r="168" spans="2:11" ht="15" customHeight="1">
      <c r="B168" s="300"/>
      <c r="C168" s="280" t="s">
        <v>1169</v>
      </c>
      <c r="D168" s="280"/>
      <c r="E168" s="280"/>
      <c r="F168" s="299" t="s">
        <v>1121</v>
      </c>
      <c r="G168" s="280"/>
      <c r="H168" s="280" t="s">
        <v>1170</v>
      </c>
      <c r="I168" s="280" t="s">
        <v>1123</v>
      </c>
      <c r="J168" s="280" t="s">
        <v>1171</v>
      </c>
      <c r="K168" s="321"/>
    </row>
    <row r="169" spans="2:11" ht="15" customHeight="1">
      <c r="B169" s="300"/>
      <c r="C169" s="280" t="s">
        <v>1070</v>
      </c>
      <c r="D169" s="280"/>
      <c r="E169" s="280"/>
      <c r="F169" s="299" t="s">
        <v>1121</v>
      </c>
      <c r="G169" s="280"/>
      <c r="H169" s="280" t="s">
        <v>1187</v>
      </c>
      <c r="I169" s="280" t="s">
        <v>1123</v>
      </c>
      <c r="J169" s="280" t="s">
        <v>1171</v>
      </c>
      <c r="K169" s="321"/>
    </row>
    <row r="170" spans="2:11" ht="15" customHeight="1">
      <c r="B170" s="300"/>
      <c r="C170" s="280" t="s">
        <v>1126</v>
      </c>
      <c r="D170" s="280"/>
      <c r="E170" s="280"/>
      <c r="F170" s="299" t="s">
        <v>1127</v>
      </c>
      <c r="G170" s="280"/>
      <c r="H170" s="280" t="s">
        <v>1187</v>
      </c>
      <c r="I170" s="280" t="s">
        <v>1123</v>
      </c>
      <c r="J170" s="280">
        <v>50</v>
      </c>
      <c r="K170" s="321"/>
    </row>
    <row r="171" spans="2:11" ht="15" customHeight="1">
      <c r="B171" s="300"/>
      <c r="C171" s="280" t="s">
        <v>1129</v>
      </c>
      <c r="D171" s="280"/>
      <c r="E171" s="280"/>
      <c r="F171" s="299" t="s">
        <v>1121</v>
      </c>
      <c r="G171" s="280"/>
      <c r="H171" s="280" t="s">
        <v>1187</v>
      </c>
      <c r="I171" s="280" t="s">
        <v>1131</v>
      </c>
      <c r="J171" s="280"/>
      <c r="K171" s="321"/>
    </row>
    <row r="172" spans="2:11" ht="15" customHeight="1">
      <c r="B172" s="300"/>
      <c r="C172" s="280" t="s">
        <v>1140</v>
      </c>
      <c r="D172" s="280"/>
      <c r="E172" s="280"/>
      <c r="F172" s="299" t="s">
        <v>1127</v>
      </c>
      <c r="G172" s="280"/>
      <c r="H172" s="280" t="s">
        <v>1187</v>
      </c>
      <c r="I172" s="280" t="s">
        <v>1123</v>
      </c>
      <c r="J172" s="280">
        <v>50</v>
      </c>
      <c r="K172" s="321"/>
    </row>
    <row r="173" spans="2:11" ht="15" customHeight="1">
      <c r="B173" s="300"/>
      <c r="C173" s="280" t="s">
        <v>1148</v>
      </c>
      <c r="D173" s="280"/>
      <c r="E173" s="280"/>
      <c r="F173" s="299" t="s">
        <v>1127</v>
      </c>
      <c r="G173" s="280"/>
      <c r="H173" s="280" t="s">
        <v>1187</v>
      </c>
      <c r="I173" s="280" t="s">
        <v>1123</v>
      </c>
      <c r="J173" s="280">
        <v>50</v>
      </c>
      <c r="K173" s="321"/>
    </row>
    <row r="174" spans="2:11" ht="15" customHeight="1">
      <c r="B174" s="300"/>
      <c r="C174" s="280" t="s">
        <v>1146</v>
      </c>
      <c r="D174" s="280"/>
      <c r="E174" s="280"/>
      <c r="F174" s="299" t="s">
        <v>1127</v>
      </c>
      <c r="G174" s="280"/>
      <c r="H174" s="280" t="s">
        <v>1187</v>
      </c>
      <c r="I174" s="280" t="s">
        <v>1123</v>
      </c>
      <c r="J174" s="280">
        <v>50</v>
      </c>
      <c r="K174" s="321"/>
    </row>
    <row r="175" spans="2:11" ht="15" customHeight="1">
      <c r="B175" s="300"/>
      <c r="C175" s="280" t="s">
        <v>103</v>
      </c>
      <c r="D175" s="280"/>
      <c r="E175" s="280"/>
      <c r="F175" s="299" t="s">
        <v>1121</v>
      </c>
      <c r="G175" s="280"/>
      <c r="H175" s="280" t="s">
        <v>1188</v>
      </c>
      <c r="I175" s="280" t="s">
        <v>1189</v>
      </c>
      <c r="J175" s="280"/>
      <c r="K175" s="321"/>
    </row>
    <row r="176" spans="2:11" ht="15" customHeight="1">
      <c r="B176" s="300"/>
      <c r="C176" s="280" t="s">
        <v>59</v>
      </c>
      <c r="D176" s="280"/>
      <c r="E176" s="280"/>
      <c r="F176" s="299" t="s">
        <v>1121</v>
      </c>
      <c r="G176" s="280"/>
      <c r="H176" s="280" t="s">
        <v>1190</v>
      </c>
      <c r="I176" s="280" t="s">
        <v>1191</v>
      </c>
      <c r="J176" s="280">
        <v>1</v>
      </c>
      <c r="K176" s="321"/>
    </row>
    <row r="177" spans="2:11" ht="15" customHeight="1">
      <c r="B177" s="300"/>
      <c r="C177" s="280" t="s">
        <v>55</v>
      </c>
      <c r="D177" s="280"/>
      <c r="E177" s="280"/>
      <c r="F177" s="299" t="s">
        <v>1121</v>
      </c>
      <c r="G177" s="280"/>
      <c r="H177" s="280" t="s">
        <v>1192</v>
      </c>
      <c r="I177" s="280" t="s">
        <v>1123</v>
      </c>
      <c r="J177" s="280">
        <v>20</v>
      </c>
      <c r="K177" s="321"/>
    </row>
    <row r="178" spans="2:11" ht="15" customHeight="1">
      <c r="B178" s="300"/>
      <c r="C178" s="280" t="s">
        <v>104</v>
      </c>
      <c r="D178" s="280"/>
      <c r="E178" s="280"/>
      <c r="F178" s="299" t="s">
        <v>1121</v>
      </c>
      <c r="G178" s="280"/>
      <c r="H178" s="280" t="s">
        <v>1193</v>
      </c>
      <c r="I178" s="280" t="s">
        <v>1123</v>
      </c>
      <c r="J178" s="280">
        <v>255</v>
      </c>
      <c r="K178" s="321"/>
    </row>
    <row r="179" spans="2:11" ht="15" customHeight="1">
      <c r="B179" s="300"/>
      <c r="C179" s="280" t="s">
        <v>105</v>
      </c>
      <c r="D179" s="280"/>
      <c r="E179" s="280"/>
      <c r="F179" s="299" t="s">
        <v>1121</v>
      </c>
      <c r="G179" s="280"/>
      <c r="H179" s="280" t="s">
        <v>1086</v>
      </c>
      <c r="I179" s="280" t="s">
        <v>1123</v>
      </c>
      <c r="J179" s="280">
        <v>10</v>
      </c>
      <c r="K179" s="321"/>
    </row>
    <row r="180" spans="2:11" ht="15" customHeight="1">
      <c r="B180" s="300"/>
      <c r="C180" s="280" t="s">
        <v>106</v>
      </c>
      <c r="D180" s="280"/>
      <c r="E180" s="280"/>
      <c r="F180" s="299" t="s">
        <v>1121</v>
      </c>
      <c r="G180" s="280"/>
      <c r="H180" s="280" t="s">
        <v>1194</v>
      </c>
      <c r="I180" s="280" t="s">
        <v>1155</v>
      </c>
      <c r="J180" s="280"/>
      <c r="K180" s="321"/>
    </row>
    <row r="181" spans="2:11" ht="15" customHeight="1">
      <c r="B181" s="300"/>
      <c r="C181" s="280" t="s">
        <v>1195</v>
      </c>
      <c r="D181" s="280"/>
      <c r="E181" s="280"/>
      <c r="F181" s="299" t="s">
        <v>1121</v>
      </c>
      <c r="G181" s="280"/>
      <c r="H181" s="280" t="s">
        <v>1196</v>
      </c>
      <c r="I181" s="280" t="s">
        <v>1155</v>
      </c>
      <c r="J181" s="280"/>
      <c r="K181" s="321"/>
    </row>
    <row r="182" spans="2:11" ht="15" customHeight="1">
      <c r="B182" s="300"/>
      <c r="C182" s="280" t="s">
        <v>1184</v>
      </c>
      <c r="D182" s="280"/>
      <c r="E182" s="280"/>
      <c r="F182" s="299" t="s">
        <v>1121</v>
      </c>
      <c r="G182" s="280"/>
      <c r="H182" s="280" t="s">
        <v>1197</v>
      </c>
      <c r="I182" s="280" t="s">
        <v>1155</v>
      </c>
      <c r="J182" s="280"/>
      <c r="K182" s="321"/>
    </row>
    <row r="183" spans="2:11" ht="15" customHeight="1">
      <c r="B183" s="300"/>
      <c r="C183" s="280" t="s">
        <v>108</v>
      </c>
      <c r="D183" s="280"/>
      <c r="E183" s="280"/>
      <c r="F183" s="299" t="s">
        <v>1127</v>
      </c>
      <c r="G183" s="280"/>
      <c r="H183" s="280" t="s">
        <v>1198</v>
      </c>
      <c r="I183" s="280" t="s">
        <v>1123</v>
      </c>
      <c r="J183" s="280">
        <v>50</v>
      </c>
      <c r="K183" s="321"/>
    </row>
    <row r="184" spans="2:11" ht="15" customHeight="1">
      <c r="B184" s="300"/>
      <c r="C184" s="280" t="s">
        <v>1199</v>
      </c>
      <c r="D184" s="280"/>
      <c r="E184" s="280"/>
      <c r="F184" s="299" t="s">
        <v>1127</v>
      </c>
      <c r="G184" s="280"/>
      <c r="H184" s="280" t="s">
        <v>1200</v>
      </c>
      <c r="I184" s="280" t="s">
        <v>1201</v>
      </c>
      <c r="J184" s="280"/>
      <c r="K184" s="321"/>
    </row>
    <row r="185" spans="2:11" ht="15" customHeight="1">
      <c r="B185" s="300"/>
      <c r="C185" s="280" t="s">
        <v>1202</v>
      </c>
      <c r="D185" s="280"/>
      <c r="E185" s="280"/>
      <c r="F185" s="299" t="s">
        <v>1127</v>
      </c>
      <c r="G185" s="280"/>
      <c r="H185" s="280" t="s">
        <v>1203</v>
      </c>
      <c r="I185" s="280" t="s">
        <v>1201</v>
      </c>
      <c r="J185" s="280"/>
      <c r="K185" s="321"/>
    </row>
    <row r="186" spans="2:11" ht="15" customHeight="1">
      <c r="B186" s="300"/>
      <c r="C186" s="280" t="s">
        <v>1204</v>
      </c>
      <c r="D186" s="280"/>
      <c r="E186" s="280"/>
      <c r="F186" s="299" t="s">
        <v>1127</v>
      </c>
      <c r="G186" s="280"/>
      <c r="H186" s="280" t="s">
        <v>1205</v>
      </c>
      <c r="I186" s="280" t="s">
        <v>1201</v>
      </c>
      <c r="J186" s="280"/>
      <c r="K186" s="321"/>
    </row>
    <row r="187" spans="2:11" ht="15" customHeight="1">
      <c r="B187" s="300"/>
      <c r="C187" s="333" t="s">
        <v>1206</v>
      </c>
      <c r="D187" s="280"/>
      <c r="E187" s="280"/>
      <c r="F187" s="299" t="s">
        <v>1127</v>
      </c>
      <c r="G187" s="280"/>
      <c r="H187" s="280" t="s">
        <v>1207</v>
      </c>
      <c r="I187" s="280" t="s">
        <v>1208</v>
      </c>
      <c r="J187" s="334" t="s">
        <v>1209</v>
      </c>
      <c r="K187" s="321"/>
    </row>
    <row r="188" spans="2:11" ht="15" customHeight="1">
      <c r="B188" s="300"/>
      <c r="C188" s="285" t="s">
        <v>44</v>
      </c>
      <c r="D188" s="280"/>
      <c r="E188" s="280"/>
      <c r="F188" s="299" t="s">
        <v>1121</v>
      </c>
      <c r="G188" s="280"/>
      <c r="H188" s="276" t="s">
        <v>1210</v>
      </c>
      <c r="I188" s="280" t="s">
        <v>1211</v>
      </c>
      <c r="J188" s="280"/>
      <c r="K188" s="321"/>
    </row>
    <row r="189" spans="2:11" ht="15" customHeight="1">
      <c r="B189" s="300"/>
      <c r="C189" s="285" t="s">
        <v>1212</v>
      </c>
      <c r="D189" s="280"/>
      <c r="E189" s="280"/>
      <c r="F189" s="299" t="s">
        <v>1121</v>
      </c>
      <c r="G189" s="280"/>
      <c r="H189" s="280" t="s">
        <v>1213</v>
      </c>
      <c r="I189" s="280" t="s">
        <v>1155</v>
      </c>
      <c r="J189" s="280"/>
      <c r="K189" s="321"/>
    </row>
    <row r="190" spans="2:11" ht="15" customHeight="1">
      <c r="B190" s="300"/>
      <c r="C190" s="285" t="s">
        <v>1214</v>
      </c>
      <c r="D190" s="280"/>
      <c r="E190" s="280"/>
      <c r="F190" s="299" t="s">
        <v>1121</v>
      </c>
      <c r="G190" s="280"/>
      <c r="H190" s="280" t="s">
        <v>1215</v>
      </c>
      <c r="I190" s="280" t="s">
        <v>1155</v>
      </c>
      <c r="J190" s="280"/>
      <c r="K190" s="321"/>
    </row>
    <row r="191" spans="2:11" ht="15" customHeight="1">
      <c r="B191" s="300"/>
      <c r="C191" s="285" t="s">
        <v>1216</v>
      </c>
      <c r="D191" s="280"/>
      <c r="E191" s="280"/>
      <c r="F191" s="299" t="s">
        <v>1127</v>
      </c>
      <c r="G191" s="280"/>
      <c r="H191" s="280" t="s">
        <v>1217</v>
      </c>
      <c r="I191" s="280" t="s">
        <v>1155</v>
      </c>
      <c r="J191" s="280"/>
      <c r="K191" s="321"/>
    </row>
    <row r="192" spans="2:11" ht="15" customHeight="1">
      <c r="B192" s="327"/>
      <c r="C192" s="335"/>
      <c r="D192" s="309"/>
      <c r="E192" s="309"/>
      <c r="F192" s="309"/>
      <c r="G192" s="309"/>
      <c r="H192" s="309"/>
      <c r="I192" s="309"/>
      <c r="J192" s="309"/>
      <c r="K192" s="328"/>
    </row>
    <row r="193" spans="2:11" ht="18.75" customHeight="1">
      <c r="B193" s="276"/>
      <c r="C193" s="280"/>
      <c r="D193" s="280"/>
      <c r="E193" s="280"/>
      <c r="F193" s="299"/>
      <c r="G193" s="280"/>
      <c r="H193" s="280"/>
      <c r="I193" s="280"/>
      <c r="J193" s="280"/>
      <c r="K193" s="276"/>
    </row>
    <row r="194" spans="2:11" ht="18.75" customHeight="1">
      <c r="B194" s="276"/>
      <c r="C194" s="280"/>
      <c r="D194" s="280"/>
      <c r="E194" s="280"/>
      <c r="F194" s="299"/>
      <c r="G194" s="280"/>
      <c r="H194" s="280"/>
      <c r="I194" s="280"/>
      <c r="J194" s="280"/>
      <c r="K194" s="276"/>
    </row>
    <row r="195" spans="2:11" ht="18.75" customHeight="1">
      <c r="B195" s="286"/>
      <c r="C195" s="286"/>
      <c r="D195" s="286"/>
      <c r="E195" s="286"/>
      <c r="F195" s="286"/>
      <c r="G195" s="286"/>
      <c r="H195" s="286"/>
      <c r="I195" s="286"/>
      <c r="J195" s="286"/>
      <c r="K195" s="286"/>
    </row>
    <row r="196" spans="2:11" ht="13.5">
      <c r="B196" s="268"/>
      <c r="C196" s="269"/>
      <c r="D196" s="269"/>
      <c r="E196" s="269"/>
      <c r="F196" s="269"/>
      <c r="G196" s="269"/>
      <c r="H196" s="269"/>
      <c r="I196" s="269"/>
      <c r="J196" s="269"/>
      <c r="K196" s="270"/>
    </row>
    <row r="197" spans="2:11" ht="21">
      <c r="B197" s="271"/>
      <c r="C197" s="395" t="s">
        <v>1218</v>
      </c>
      <c r="D197" s="395"/>
      <c r="E197" s="395"/>
      <c r="F197" s="395"/>
      <c r="G197" s="395"/>
      <c r="H197" s="395"/>
      <c r="I197" s="395"/>
      <c r="J197" s="395"/>
      <c r="K197" s="272"/>
    </row>
    <row r="198" spans="2:11" ht="25.5" customHeight="1">
      <c r="B198" s="271"/>
      <c r="C198" s="336" t="s">
        <v>1219</v>
      </c>
      <c r="D198" s="336"/>
      <c r="E198" s="336"/>
      <c r="F198" s="336" t="s">
        <v>1220</v>
      </c>
      <c r="G198" s="337"/>
      <c r="H198" s="394" t="s">
        <v>1221</v>
      </c>
      <c r="I198" s="394"/>
      <c r="J198" s="394"/>
      <c r="K198" s="272"/>
    </row>
    <row r="199" spans="2:11" ht="5.25" customHeight="1">
      <c r="B199" s="300"/>
      <c r="C199" s="297"/>
      <c r="D199" s="297"/>
      <c r="E199" s="297"/>
      <c r="F199" s="297"/>
      <c r="G199" s="280"/>
      <c r="H199" s="297"/>
      <c r="I199" s="297"/>
      <c r="J199" s="297"/>
      <c r="K199" s="321"/>
    </row>
    <row r="200" spans="2:11" ht="15" customHeight="1">
      <c r="B200" s="300"/>
      <c r="C200" s="280" t="s">
        <v>1211</v>
      </c>
      <c r="D200" s="280"/>
      <c r="E200" s="280"/>
      <c r="F200" s="299" t="s">
        <v>45</v>
      </c>
      <c r="G200" s="280"/>
      <c r="H200" s="392" t="s">
        <v>1222</v>
      </c>
      <c r="I200" s="392"/>
      <c r="J200" s="392"/>
      <c r="K200" s="321"/>
    </row>
    <row r="201" spans="2:11" ht="15" customHeight="1">
      <c r="B201" s="300"/>
      <c r="C201" s="306"/>
      <c r="D201" s="280"/>
      <c r="E201" s="280"/>
      <c r="F201" s="299" t="s">
        <v>46</v>
      </c>
      <c r="G201" s="280"/>
      <c r="H201" s="392" t="s">
        <v>1223</v>
      </c>
      <c r="I201" s="392"/>
      <c r="J201" s="392"/>
      <c r="K201" s="321"/>
    </row>
    <row r="202" spans="2:11" ht="15" customHeight="1">
      <c r="B202" s="300"/>
      <c r="C202" s="306"/>
      <c r="D202" s="280"/>
      <c r="E202" s="280"/>
      <c r="F202" s="299" t="s">
        <v>49</v>
      </c>
      <c r="G202" s="280"/>
      <c r="H202" s="392" t="s">
        <v>1224</v>
      </c>
      <c r="I202" s="392"/>
      <c r="J202" s="392"/>
      <c r="K202" s="321"/>
    </row>
    <row r="203" spans="2:11" ht="15" customHeight="1">
      <c r="B203" s="300"/>
      <c r="C203" s="280"/>
      <c r="D203" s="280"/>
      <c r="E203" s="280"/>
      <c r="F203" s="299" t="s">
        <v>47</v>
      </c>
      <c r="G203" s="280"/>
      <c r="H203" s="392" t="s">
        <v>1225</v>
      </c>
      <c r="I203" s="392"/>
      <c r="J203" s="392"/>
      <c r="K203" s="321"/>
    </row>
    <row r="204" spans="2:11" ht="15" customHeight="1">
      <c r="B204" s="300"/>
      <c r="C204" s="280"/>
      <c r="D204" s="280"/>
      <c r="E204" s="280"/>
      <c r="F204" s="299" t="s">
        <v>48</v>
      </c>
      <c r="G204" s="280"/>
      <c r="H204" s="392" t="s">
        <v>1226</v>
      </c>
      <c r="I204" s="392"/>
      <c r="J204" s="392"/>
      <c r="K204" s="321"/>
    </row>
    <row r="205" spans="2:11" ht="15" customHeight="1">
      <c r="B205" s="300"/>
      <c r="C205" s="280"/>
      <c r="D205" s="280"/>
      <c r="E205" s="280"/>
      <c r="F205" s="299"/>
      <c r="G205" s="280"/>
      <c r="H205" s="280"/>
      <c r="I205" s="280"/>
      <c r="J205" s="280"/>
      <c r="K205" s="321"/>
    </row>
    <row r="206" spans="2:11" ht="15" customHeight="1">
      <c r="B206" s="300"/>
      <c r="C206" s="280" t="s">
        <v>1167</v>
      </c>
      <c r="D206" s="280"/>
      <c r="E206" s="280"/>
      <c r="F206" s="299" t="s">
        <v>81</v>
      </c>
      <c r="G206" s="280"/>
      <c r="H206" s="392" t="s">
        <v>1227</v>
      </c>
      <c r="I206" s="392"/>
      <c r="J206" s="392"/>
      <c r="K206" s="321"/>
    </row>
    <row r="207" spans="2:11" ht="15" customHeight="1">
      <c r="B207" s="300"/>
      <c r="C207" s="306"/>
      <c r="D207" s="280"/>
      <c r="E207" s="280"/>
      <c r="F207" s="299" t="s">
        <v>1066</v>
      </c>
      <c r="G207" s="280"/>
      <c r="H207" s="392" t="s">
        <v>1067</v>
      </c>
      <c r="I207" s="392"/>
      <c r="J207" s="392"/>
      <c r="K207" s="321"/>
    </row>
    <row r="208" spans="2:11" ht="15" customHeight="1">
      <c r="B208" s="300"/>
      <c r="C208" s="280"/>
      <c r="D208" s="280"/>
      <c r="E208" s="280"/>
      <c r="F208" s="299" t="s">
        <v>1064</v>
      </c>
      <c r="G208" s="280"/>
      <c r="H208" s="392" t="s">
        <v>1228</v>
      </c>
      <c r="I208" s="392"/>
      <c r="J208" s="392"/>
      <c r="K208" s="321"/>
    </row>
    <row r="209" spans="2:11" ht="15" customHeight="1">
      <c r="B209" s="338"/>
      <c r="C209" s="306"/>
      <c r="D209" s="306"/>
      <c r="E209" s="306"/>
      <c r="F209" s="299" t="s">
        <v>1068</v>
      </c>
      <c r="G209" s="285"/>
      <c r="H209" s="393" t="s">
        <v>1069</v>
      </c>
      <c r="I209" s="393"/>
      <c r="J209" s="393"/>
      <c r="K209" s="339"/>
    </row>
    <row r="210" spans="2:11" ht="15" customHeight="1">
      <c r="B210" s="338"/>
      <c r="C210" s="306"/>
      <c r="D210" s="306"/>
      <c r="E210" s="306"/>
      <c r="F210" s="299" t="s">
        <v>116</v>
      </c>
      <c r="G210" s="285"/>
      <c r="H210" s="393" t="s">
        <v>1229</v>
      </c>
      <c r="I210" s="393"/>
      <c r="J210" s="393"/>
      <c r="K210" s="339"/>
    </row>
    <row r="211" spans="2:11" ht="15" customHeight="1">
      <c r="B211" s="338"/>
      <c r="C211" s="306"/>
      <c r="D211" s="306"/>
      <c r="E211" s="306"/>
      <c r="F211" s="340"/>
      <c r="G211" s="285"/>
      <c r="H211" s="341"/>
      <c r="I211" s="341"/>
      <c r="J211" s="341"/>
      <c r="K211" s="339"/>
    </row>
    <row r="212" spans="2:11" ht="15" customHeight="1">
      <c r="B212" s="338"/>
      <c r="C212" s="280" t="s">
        <v>1191</v>
      </c>
      <c r="D212" s="306"/>
      <c r="E212" s="306"/>
      <c r="F212" s="299">
        <v>1</v>
      </c>
      <c r="G212" s="285"/>
      <c r="H212" s="393" t="s">
        <v>1230</v>
      </c>
      <c r="I212" s="393"/>
      <c r="J212" s="393"/>
      <c r="K212" s="339"/>
    </row>
    <row r="213" spans="2:11" ht="15" customHeight="1">
      <c r="B213" s="338"/>
      <c r="C213" s="306"/>
      <c r="D213" s="306"/>
      <c r="E213" s="306"/>
      <c r="F213" s="299">
        <v>2</v>
      </c>
      <c r="G213" s="285"/>
      <c r="H213" s="393" t="s">
        <v>1231</v>
      </c>
      <c r="I213" s="393"/>
      <c r="J213" s="393"/>
      <c r="K213" s="339"/>
    </row>
    <row r="214" spans="2:11" ht="15" customHeight="1">
      <c r="B214" s="338"/>
      <c r="C214" s="306"/>
      <c r="D214" s="306"/>
      <c r="E214" s="306"/>
      <c r="F214" s="299">
        <v>3</v>
      </c>
      <c r="G214" s="285"/>
      <c r="H214" s="393" t="s">
        <v>1232</v>
      </c>
      <c r="I214" s="393"/>
      <c r="J214" s="393"/>
      <c r="K214" s="339"/>
    </row>
    <row r="215" spans="2:11" ht="15" customHeight="1">
      <c r="B215" s="338"/>
      <c r="C215" s="306"/>
      <c r="D215" s="306"/>
      <c r="E215" s="306"/>
      <c r="F215" s="299">
        <v>4</v>
      </c>
      <c r="G215" s="285"/>
      <c r="H215" s="393" t="s">
        <v>1233</v>
      </c>
      <c r="I215" s="393"/>
      <c r="J215" s="393"/>
      <c r="K215" s="339"/>
    </row>
    <row r="216" spans="2:11" ht="12.75" customHeight="1">
      <c r="B216" s="342"/>
      <c r="C216" s="343"/>
      <c r="D216" s="343"/>
      <c r="E216" s="343"/>
      <c r="F216" s="343"/>
      <c r="G216" s="343"/>
      <c r="H216" s="343"/>
      <c r="I216" s="343"/>
      <c r="J216" s="343"/>
      <c r="K216" s="344"/>
    </row>
  </sheetData>
  <sheetProtection formatCells="0" formatColumns="0" formatRows="0" insertColumns="0" insertRows="0" insertHyperlinks="0" deleteColumns="0" deleteRows="0" sort="0" autoFilter="0" pivotTables="0"/>
  <mergeCells count="77">
    <mergeCell ref="C9:J9"/>
    <mergeCell ref="D10:J10"/>
    <mergeCell ref="D13:J13"/>
    <mergeCell ref="C3:J3"/>
    <mergeCell ref="C4:J4"/>
    <mergeCell ref="C6:J6"/>
    <mergeCell ref="C7:J7"/>
    <mergeCell ref="D11:J11"/>
    <mergeCell ref="F19:J19"/>
    <mergeCell ref="F20:J20"/>
    <mergeCell ref="D14:J14"/>
    <mergeCell ref="D15:J15"/>
    <mergeCell ref="F16:J16"/>
    <mergeCell ref="F17:J17"/>
    <mergeCell ref="D31:J31"/>
    <mergeCell ref="C24:J24"/>
    <mergeCell ref="D32:J32"/>
    <mergeCell ref="F18:J18"/>
    <mergeCell ref="F21:J21"/>
    <mergeCell ref="C23:J23"/>
    <mergeCell ref="D25:J25"/>
    <mergeCell ref="D26:J26"/>
    <mergeCell ref="D28:J28"/>
    <mergeCell ref="D29:J29"/>
    <mergeCell ref="D33:J33"/>
    <mergeCell ref="G34:J34"/>
    <mergeCell ref="G35:J35"/>
    <mergeCell ref="D49:J49"/>
    <mergeCell ref="E48:J48"/>
    <mergeCell ref="G36:J36"/>
    <mergeCell ref="G37:J37"/>
    <mergeCell ref="D58:J58"/>
    <mergeCell ref="D59:J59"/>
    <mergeCell ref="C50:J50"/>
    <mergeCell ref="G38:J38"/>
    <mergeCell ref="G39:J39"/>
    <mergeCell ref="G40:J40"/>
    <mergeCell ref="G41:J41"/>
    <mergeCell ref="G42:J42"/>
    <mergeCell ref="G43:J43"/>
    <mergeCell ref="D45:J45"/>
    <mergeCell ref="E46:J46"/>
    <mergeCell ref="E47:J47"/>
    <mergeCell ref="C52:J52"/>
    <mergeCell ref="C53:J53"/>
    <mergeCell ref="C55:J55"/>
    <mergeCell ref="D56:J56"/>
    <mergeCell ref="D57:J57"/>
    <mergeCell ref="H200:J200"/>
    <mergeCell ref="D60:J60"/>
    <mergeCell ref="D63:J63"/>
    <mergeCell ref="D64:J64"/>
    <mergeCell ref="D66:J66"/>
    <mergeCell ref="D65:J65"/>
    <mergeCell ref="C100:J100"/>
    <mergeCell ref="D61:J61"/>
    <mergeCell ref="D67:J67"/>
    <mergeCell ref="D68:J68"/>
    <mergeCell ref="C73:J73"/>
    <mergeCell ref="H198:J198"/>
    <mergeCell ref="C163:J163"/>
    <mergeCell ref="C120:J120"/>
    <mergeCell ref="C145:J145"/>
    <mergeCell ref="C197:J197"/>
    <mergeCell ref="H215:J215"/>
    <mergeCell ref="H213:J213"/>
    <mergeCell ref="H210:J210"/>
    <mergeCell ref="H209:J209"/>
    <mergeCell ref="H207:J207"/>
    <mergeCell ref="H208:J208"/>
    <mergeCell ref="H203:J203"/>
    <mergeCell ref="H201:J201"/>
    <mergeCell ref="H212:J212"/>
    <mergeCell ref="H214:J214"/>
    <mergeCell ref="H206:J206"/>
    <mergeCell ref="H204:J204"/>
    <mergeCell ref="H202:J202"/>
  </mergeCells>
  <printOptions/>
  <pageMargins left="0.5902778" right="0.5902778" top="0.5902778" bottom="0.5902778" header="0" footer="0"/>
  <pageSetup fitToHeight="1" fitToWidth="1" horizontalDpi="600" verticalDpi="600" orientation="portrait" paperSize="9" scale="77"/>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Z400-PC\Z400</dc:creator>
  <cp:keywords/>
  <dc:description/>
  <cp:lastModifiedBy>Z400</cp:lastModifiedBy>
  <dcterms:created xsi:type="dcterms:W3CDTF">2018-03-29T10:55:18Z</dcterms:created>
  <dcterms:modified xsi:type="dcterms:W3CDTF">2018-03-29T10:56:23Z</dcterms:modified>
  <cp:category/>
  <cp:version/>
  <cp:contentType/>
  <cp:contentStatus/>
</cp:coreProperties>
</file>