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EA73" lockStructure="1"/>
  <bookViews>
    <workbookView xWindow="360" yWindow="855" windowWidth="14115" windowHeight="9210" tabRatio="760"/>
  </bookViews>
  <sheets>
    <sheet name="Souhrn" sheetId="4" r:id="rId1"/>
    <sheet name="so000 Krycí list" sheetId="11" r:id="rId2"/>
    <sheet name="so000 Rekapitulace" sheetId="12" r:id="rId3"/>
    <sheet name="so000 Položky" sheetId="13" r:id="rId4"/>
    <sheet name="so101 Krycí list" sheetId="20" r:id="rId5"/>
    <sheet name="so101 Rekapitulace" sheetId="21" r:id="rId6"/>
    <sheet name="položky" sheetId="23" r:id="rId7"/>
  </sheets>
  <definedNames>
    <definedName name="cisloobjektu" localSheetId="1">'so000 Krycí list'!$A$4</definedName>
    <definedName name="cisloobjektu" localSheetId="3">'so000 Krycí list'!$A$4</definedName>
    <definedName name="cisloobjektu" localSheetId="2">'so000 Krycí list'!$A$4</definedName>
    <definedName name="cisloobjektu" localSheetId="4">'so101 Krycí list'!$A$4</definedName>
    <definedName name="cisloobjektu" localSheetId="5">'so101 Krycí list'!$A$4</definedName>
    <definedName name="cisloobjektu" localSheetId="0">Souhrn!$A$4</definedName>
    <definedName name="cisloobjektu">#REF!</definedName>
    <definedName name="cislostavby" localSheetId="1">'so000 Krycí list'!$A$6</definedName>
    <definedName name="cislostavby" localSheetId="3">'so000 Krycí list'!$A$6</definedName>
    <definedName name="cislostavby" localSheetId="2">'so000 Krycí list'!$A$6</definedName>
    <definedName name="cislostavby" localSheetId="4">'so101 Krycí list'!$A$6</definedName>
    <definedName name="cislostavby" localSheetId="5">'so101 Krycí list'!$A$6</definedName>
    <definedName name="cislostavby" localSheetId="0">Souhrn!$A$6</definedName>
    <definedName name="cislostavby">#REF!</definedName>
    <definedName name="Datum" localSheetId="1">'so000 Krycí list'!$B$26</definedName>
    <definedName name="Datum" localSheetId="3">'so000 Krycí list'!$B$26</definedName>
    <definedName name="Datum" localSheetId="2">'so000 Krycí list'!$B$26</definedName>
    <definedName name="Datum" localSheetId="4">'so101 Krycí list'!$B$26</definedName>
    <definedName name="Datum" localSheetId="5">'so101 Krycí list'!$B$26</definedName>
    <definedName name="Datum" localSheetId="0">Souhrn!$B$26</definedName>
    <definedName name="Datum">#REF!</definedName>
    <definedName name="Dil" localSheetId="3">'so000 Rekapitulace'!$A$6</definedName>
    <definedName name="Dil" localSheetId="2">'so000 Rekapitulace'!$A$6</definedName>
    <definedName name="Dil" localSheetId="5">'so101 Rekapitulace'!$A$7</definedName>
    <definedName name="Dil" localSheetId="0">#REF!</definedName>
    <definedName name="Dil">#REF!</definedName>
    <definedName name="Dodavka" localSheetId="1">'so000 Rekapitulace'!$G$8</definedName>
    <definedName name="Dodavka" localSheetId="3">'so000 Rekapitulace'!$G$8</definedName>
    <definedName name="Dodavka" localSheetId="2">'so000 Rekapitulace'!$G$8</definedName>
    <definedName name="Dodavka" localSheetId="4">'so101 Rekapitulace'!$G$15</definedName>
    <definedName name="Dodavka" localSheetId="5">'so101 Rekapitulace'!$G$15</definedName>
    <definedName name="Dodavka" localSheetId="0">#REF!</definedName>
    <definedName name="Dodavka">#REF!</definedName>
    <definedName name="Dodavka0" localSheetId="1">'so000 Položky'!#REF!</definedName>
    <definedName name="Dodavka0" localSheetId="3">'so000 Položky'!#REF!</definedName>
    <definedName name="Dodavka0" localSheetId="2">'so000 Položky'!#REF!</definedName>
    <definedName name="Dodavka0" localSheetId="4">#REF!</definedName>
    <definedName name="Dodavka0" localSheetId="5">#REF!</definedName>
    <definedName name="Dodavka0" localSheetId="0">#REF!</definedName>
    <definedName name="Dodavka0">#REF!</definedName>
    <definedName name="HSV" localSheetId="1">'so000 Rekapitulace'!$E$8</definedName>
    <definedName name="HSV" localSheetId="3">'so000 Rekapitulace'!$E$8</definedName>
    <definedName name="HSV" localSheetId="2">'so000 Rekapitulace'!$E$8</definedName>
    <definedName name="HSV" localSheetId="4">'so101 Rekapitulace'!$E$15</definedName>
    <definedName name="HSV" localSheetId="5">'so101 Rekapitulace'!$E$15</definedName>
    <definedName name="HSV" localSheetId="0">#REF!</definedName>
    <definedName name="HSV">#REF!</definedName>
    <definedName name="HSV0" localSheetId="1">'so000 Položky'!#REF!</definedName>
    <definedName name="HSV0" localSheetId="3">'so000 Položky'!#REF!</definedName>
    <definedName name="HSV0" localSheetId="2">'so000 Položky'!#REF!</definedName>
    <definedName name="HSV0" localSheetId="4">#REF!</definedName>
    <definedName name="HSV0" localSheetId="5">#REF!</definedName>
    <definedName name="HSV0" localSheetId="0">#REF!</definedName>
    <definedName name="HSV0">#REF!</definedName>
    <definedName name="HZS" localSheetId="1">'so000 Rekapitulace'!$I$8</definedName>
    <definedName name="HZS" localSheetId="3">'so000 Rekapitulace'!$I$8</definedName>
    <definedName name="HZS" localSheetId="2">'so000 Rekapitulace'!$I$8</definedName>
    <definedName name="HZS" localSheetId="4">'so101 Rekapitulace'!$I$15</definedName>
    <definedName name="HZS" localSheetId="5">'so101 Rekapitulace'!$I$15</definedName>
    <definedName name="HZS" localSheetId="0">#REF!</definedName>
    <definedName name="HZS">#REF!</definedName>
    <definedName name="HZS0" localSheetId="1">'so000 Položky'!#REF!</definedName>
    <definedName name="HZS0" localSheetId="3">'so000 Položky'!#REF!</definedName>
    <definedName name="HZS0" localSheetId="2">'so000 Položky'!#REF!</definedName>
    <definedName name="HZS0" localSheetId="4">#REF!</definedName>
    <definedName name="HZS0" localSheetId="5">#REF!</definedName>
    <definedName name="HZS0" localSheetId="0">#REF!</definedName>
    <definedName name="HZS0">#REF!</definedName>
    <definedName name="JKSO" localSheetId="1">'so000 Krycí list'!$F$4</definedName>
    <definedName name="JKSO" localSheetId="3">'so000 Krycí list'!$F$4</definedName>
    <definedName name="JKSO" localSheetId="2">'so000 Krycí list'!$F$4</definedName>
    <definedName name="JKSO" localSheetId="4">'so101 Krycí list'!$F$4</definedName>
    <definedName name="JKSO" localSheetId="5">'so101 Krycí list'!$F$4</definedName>
    <definedName name="JKSO" localSheetId="0">Souhrn!$F$4</definedName>
    <definedName name="JKSO">#REF!</definedName>
    <definedName name="MJ" localSheetId="1">'so000 Krycí list'!$G$4</definedName>
    <definedName name="MJ" localSheetId="3">'so000 Krycí list'!$G$4</definedName>
    <definedName name="MJ" localSheetId="2">'so000 Krycí list'!$G$4</definedName>
    <definedName name="MJ" localSheetId="4">'so101 Krycí list'!$G$4</definedName>
    <definedName name="MJ" localSheetId="5">'so101 Krycí list'!$G$4</definedName>
    <definedName name="MJ" localSheetId="0">Souhrn!$G$4</definedName>
    <definedName name="MJ">#REF!</definedName>
    <definedName name="Mont" localSheetId="1">'so000 Rekapitulace'!$H$8</definedName>
    <definedName name="Mont" localSheetId="3">'so000 Rekapitulace'!$H$8</definedName>
    <definedName name="Mont" localSheetId="2">'so000 Rekapitulace'!$H$8</definedName>
    <definedName name="Mont" localSheetId="4">'so101 Rekapitulace'!$H$15</definedName>
    <definedName name="Mont" localSheetId="5">'so101 Rekapitulace'!$H$15</definedName>
    <definedName name="Mont" localSheetId="0">#REF!</definedName>
    <definedName name="Mont">#REF!</definedName>
    <definedName name="Montaz0" localSheetId="1">'so000 Položky'!#REF!</definedName>
    <definedName name="Montaz0" localSheetId="3">'so000 Položky'!#REF!</definedName>
    <definedName name="Montaz0" localSheetId="2">'so000 Položky'!#REF!</definedName>
    <definedName name="Montaz0" localSheetId="4">#REF!</definedName>
    <definedName name="Montaz0" localSheetId="5">#REF!</definedName>
    <definedName name="Montaz0" localSheetId="0">#REF!</definedName>
    <definedName name="Montaz0">#REF!</definedName>
    <definedName name="NazevDilu" localSheetId="3">'so000 Rekapitulace'!$B$6</definedName>
    <definedName name="NazevDilu" localSheetId="2">'so000 Rekapitulace'!$B$6</definedName>
    <definedName name="NazevDilu" localSheetId="5">'so101 Rekapitulace'!$B$7</definedName>
    <definedName name="NazevDilu" localSheetId="0">#REF!</definedName>
    <definedName name="NazevDilu">#REF!</definedName>
    <definedName name="nazevobjektu" localSheetId="1">'so000 Krycí list'!$C$4</definedName>
    <definedName name="nazevobjektu" localSheetId="3">'so000 Krycí list'!$C$4</definedName>
    <definedName name="nazevobjektu" localSheetId="2">'so000 Krycí list'!$C$4</definedName>
    <definedName name="nazevobjektu" localSheetId="4">'so101 Krycí list'!$C$4</definedName>
    <definedName name="nazevobjektu" localSheetId="5">'so101 Krycí list'!$C$4</definedName>
    <definedName name="nazevobjektu" localSheetId="0">Souhrn!$C$4</definedName>
    <definedName name="nazevobjektu">#REF!</definedName>
    <definedName name="nazevstavby" localSheetId="1">'so000 Krycí list'!$C$6</definedName>
    <definedName name="nazevstavby" localSheetId="3">'so000 Krycí list'!$C$6</definedName>
    <definedName name="nazevstavby" localSheetId="2">'so000 Krycí list'!$C$6</definedName>
    <definedName name="nazevstavby" localSheetId="4">'so101 Krycí list'!$C$6</definedName>
    <definedName name="nazevstavby" localSheetId="5">'so101 Krycí list'!$C$6</definedName>
    <definedName name="nazevstavby" localSheetId="0">Souhrn!$C$6</definedName>
    <definedName name="nazevstavby">#REF!</definedName>
    <definedName name="_xlnm.Print_Titles" localSheetId="3">'so000 Položky'!$1:$6</definedName>
    <definedName name="_xlnm.Print_Titles" localSheetId="2">'so000 Rekapitulace'!$1:$6</definedName>
    <definedName name="_xlnm.Print_Titles" localSheetId="5">'so101 Rekapitulace'!$2:$7</definedName>
    <definedName name="Objednatel" localSheetId="1">'so000 Krycí list'!$C$8</definedName>
    <definedName name="Objednatel" localSheetId="3">'so000 Krycí list'!$C$8</definedName>
    <definedName name="Objednatel" localSheetId="2">'so000 Krycí list'!$C$8</definedName>
    <definedName name="Objednatel" localSheetId="4">'so101 Krycí list'!$C$8</definedName>
    <definedName name="Objednatel" localSheetId="5">'so101 Krycí list'!$C$8</definedName>
    <definedName name="Objednatel" localSheetId="0">Souhrn!$C$8</definedName>
    <definedName name="Objednatel">#REF!</definedName>
    <definedName name="_xlnm.Print_Area" localSheetId="6">položky!$A$1:$G$66</definedName>
    <definedName name="_xlnm.Print_Area" localSheetId="1">'so000 Krycí list'!$A$1:$G$45</definedName>
    <definedName name="_xlnm.Print_Area" localSheetId="3">'so000 Položky'!$A$1:$G$34</definedName>
    <definedName name="_xlnm.Print_Area" localSheetId="2">'so000 Rekapitulace'!$A$1:$I$14</definedName>
    <definedName name="_xlnm.Print_Area" localSheetId="4">'so101 Krycí list'!$A$1:$G$45</definedName>
    <definedName name="_xlnm.Print_Area" localSheetId="5">'so101 Rekapitulace'!$A$1:$J$22</definedName>
    <definedName name="_xlnm.Print_Area" localSheetId="0">Souhrn!$A$1:$G$45</definedName>
    <definedName name="PocetMJ" localSheetId="1">'so000 Krycí list'!$G$7</definedName>
    <definedName name="PocetMJ" localSheetId="3">'so000 Krycí list'!$G$7</definedName>
    <definedName name="PocetMJ" localSheetId="2">'so000 Krycí list'!$G$7</definedName>
    <definedName name="PocetMJ" localSheetId="4">'so101 Krycí list'!$G$7</definedName>
    <definedName name="PocetMJ" localSheetId="5">'so101 Krycí list'!$G$7</definedName>
    <definedName name="PocetMJ" localSheetId="0">Souhrn!$G$7</definedName>
    <definedName name="PocetMJ">#REF!</definedName>
    <definedName name="Poznamka" localSheetId="1">'so000 Krycí list'!$B$37</definedName>
    <definedName name="Poznamka" localSheetId="3">'so000 Krycí list'!$B$37</definedName>
    <definedName name="Poznamka" localSheetId="2">'so000 Krycí list'!$B$37</definedName>
    <definedName name="Poznamka" localSheetId="4">'so101 Krycí list'!$B$37</definedName>
    <definedName name="Poznamka" localSheetId="5">'so101 Krycí list'!$B$37</definedName>
    <definedName name="Poznamka" localSheetId="0">Souhrn!$B$37</definedName>
    <definedName name="Poznamka">#REF!</definedName>
    <definedName name="Projektant" localSheetId="1">'so000 Krycí list'!$C$7</definedName>
    <definedName name="Projektant" localSheetId="3">'so000 Krycí list'!$C$7</definedName>
    <definedName name="Projektant" localSheetId="2">'so000 Krycí list'!$C$7</definedName>
    <definedName name="Projektant" localSheetId="4">'so101 Krycí list'!$C$7</definedName>
    <definedName name="Projektant" localSheetId="5">'so101 Krycí list'!$C$7</definedName>
    <definedName name="Projektant" localSheetId="0">Souhrn!$C$7</definedName>
    <definedName name="Projektant">#REF!</definedName>
    <definedName name="PSV" localSheetId="1">'so000 Rekapitulace'!$F$8</definedName>
    <definedName name="PSV" localSheetId="3">'so000 Rekapitulace'!$F$8</definedName>
    <definedName name="PSV" localSheetId="2">'so000 Rekapitulace'!$F$8</definedName>
    <definedName name="PSV" localSheetId="4">'so101 Rekapitulace'!$F$15</definedName>
    <definedName name="PSV" localSheetId="5">'so101 Rekapitulace'!$F$15</definedName>
    <definedName name="PSV" localSheetId="0">#REF!</definedName>
    <definedName name="PSV">#REF!</definedName>
    <definedName name="PSV0" localSheetId="1">'so000 Položky'!#REF!</definedName>
    <definedName name="PSV0" localSheetId="3">'so000 Položky'!#REF!</definedName>
    <definedName name="PSV0" localSheetId="2">'so000 Položky'!#REF!</definedName>
    <definedName name="PSV0" localSheetId="4">#REF!</definedName>
    <definedName name="PSV0" localSheetId="5">#REF!</definedName>
    <definedName name="PSV0" localSheetId="0">#REF!</definedName>
    <definedName name="PSV0">#REF!</definedName>
    <definedName name="SloupecCC" localSheetId="3">'so000 Položky'!$G$6</definedName>
    <definedName name="SloupecCC" localSheetId="0">#REF!</definedName>
    <definedName name="SloupecCC">#REF!</definedName>
    <definedName name="SloupecCisloPol" localSheetId="3">'so000 Položky'!$B$6</definedName>
    <definedName name="SloupecCisloPol" localSheetId="0">#REF!</definedName>
    <definedName name="SloupecCisloPol">#REF!</definedName>
    <definedName name="SloupecJC" localSheetId="3">'so000 Položky'!$F$6</definedName>
    <definedName name="SloupecJC" localSheetId="0">#REF!</definedName>
    <definedName name="SloupecJC">#REF!</definedName>
    <definedName name="SloupecMJ" localSheetId="3">'so000 Položky'!$D$6</definedName>
    <definedName name="SloupecMJ" localSheetId="0">#REF!</definedName>
    <definedName name="SloupecMJ">#REF!</definedName>
    <definedName name="SloupecMnozstvi" localSheetId="3">'so000 Položky'!$E$6</definedName>
    <definedName name="SloupecMnozstvi" localSheetId="0">#REF!</definedName>
    <definedName name="SloupecMnozstvi">#REF!</definedName>
    <definedName name="SloupecNazPol" localSheetId="3">'so000 Položky'!$C$6</definedName>
    <definedName name="SloupecNazPol" localSheetId="0">#REF!</definedName>
    <definedName name="SloupecNazPol">#REF!</definedName>
    <definedName name="SloupecPC" localSheetId="3">'so000 Položky'!$A$6</definedName>
    <definedName name="SloupecPC" localSheetId="0">#REF!</definedName>
    <definedName name="SloupecPC">#REF!</definedName>
    <definedName name="solver_lin" localSheetId="3" hidden="1">0</definedName>
    <definedName name="solver_num" localSheetId="3" hidden="1">0</definedName>
    <definedName name="solver_opt" localSheetId="3" hidden="1">'so000 Položky'!#REF!</definedName>
    <definedName name="solver_typ" localSheetId="3" hidden="1">1</definedName>
    <definedName name="solver_val" localSheetId="3" hidden="1">0</definedName>
    <definedName name="Typ" localSheetId="1">'so000 Položky'!#REF!</definedName>
    <definedName name="Typ" localSheetId="3">'so000 Položky'!#REF!</definedName>
    <definedName name="Typ" localSheetId="2">'so000 Položky'!#REF!</definedName>
    <definedName name="Typ" localSheetId="4">#REF!</definedName>
    <definedName name="Typ" localSheetId="5">#REF!</definedName>
    <definedName name="Typ" localSheetId="0">#REF!</definedName>
    <definedName name="Typ">#REF!</definedName>
    <definedName name="VRN" localSheetId="1">'so000 Rekapitulace'!$H$14</definedName>
    <definedName name="VRN" localSheetId="3">'so000 Rekapitulace'!$H$14</definedName>
    <definedName name="VRN" localSheetId="2">'so000 Rekapitulace'!$H$14</definedName>
    <definedName name="VRN" localSheetId="4">'so101 Rekapitulace'!$H$21</definedName>
    <definedName name="VRN" localSheetId="5">'so101 Rekapitulace'!$H$21</definedName>
    <definedName name="VRN" localSheetId="0">#REF!</definedName>
    <definedName name="VRN">#REF!</definedName>
    <definedName name="VRNKc" localSheetId="3">'so000 Rekapitulace'!$E$13</definedName>
    <definedName name="VRNKc" localSheetId="2">'so000 Rekapitulace'!$E$13</definedName>
    <definedName name="VRNKc" localSheetId="5">'so101 Rekapitulace'!$E$20</definedName>
    <definedName name="VRNKc" localSheetId="0">#REF!</definedName>
    <definedName name="VRNKc">#REF!</definedName>
    <definedName name="VRNnazev" localSheetId="3">'so000 Rekapitulace'!$A$13</definedName>
    <definedName name="VRNnazev" localSheetId="2">'so000 Rekapitulace'!$A$13</definedName>
    <definedName name="VRNnazev" localSheetId="5">'so101 Rekapitulace'!$A$20</definedName>
    <definedName name="VRNnazev" localSheetId="0">#REF!</definedName>
    <definedName name="VRNnazev">#REF!</definedName>
    <definedName name="VRNproc" localSheetId="3">'so000 Rekapitulace'!$F$13</definedName>
    <definedName name="VRNproc" localSheetId="2">'so000 Rekapitulace'!$F$13</definedName>
    <definedName name="VRNproc" localSheetId="5">'so101 Rekapitulace'!$F$20</definedName>
    <definedName name="VRNproc" localSheetId="0">#REF!</definedName>
    <definedName name="VRNproc">#REF!</definedName>
    <definedName name="VRNzakl" localSheetId="3">'so000 Rekapitulace'!$G$13</definedName>
    <definedName name="VRNzakl" localSheetId="2">'so000 Rekapitulace'!$G$13</definedName>
    <definedName name="VRNzakl" localSheetId="5">'so101 Rekapitulace'!$G$20</definedName>
    <definedName name="VRNzakl" localSheetId="0">#REF!</definedName>
    <definedName name="VRNzakl">#REF!</definedName>
    <definedName name="Zakazka" localSheetId="1">'so000 Krycí list'!$G$9</definedName>
    <definedName name="Zakazka" localSheetId="3">'so000 Krycí list'!$G$9</definedName>
    <definedName name="Zakazka" localSheetId="2">'so000 Krycí list'!$G$9</definedName>
    <definedName name="Zakazka" localSheetId="4">'so101 Krycí list'!$G$9</definedName>
    <definedName name="Zakazka" localSheetId="5">'so101 Krycí list'!$G$9</definedName>
    <definedName name="Zakazka" localSheetId="0">Souhrn!$G$9</definedName>
    <definedName name="Zakazka">#REF!</definedName>
    <definedName name="Zaklad22" localSheetId="1">'so000 Krycí list'!$F$32</definedName>
    <definedName name="Zaklad22" localSheetId="3">'so000 Krycí list'!$F$32</definedName>
    <definedName name="Zaklad22" localSheetId="2">'so000 Krycí list'!$F$32</definedName>
    <definedName name="Zaklad22" localSheetId="4">'so101 Krycí list'!$F$32</definedName>
    <definedName name="Zaklad22" localSheetId="5">'so101 Krycí list'!$F$32</definedName>
    <definedName name="Zaklad22" localSheetId="0">Souhrn!$F$32</definedName>
    <definedName name="Zaklad22">#REF!</definedName>
    <definedName name="Zaklad5" localSheetId="1">'so000 Krycí list'!$F$30</definedName>
    <definedName name="Zaklad5" localSheetId="3">'so000 Krycí list'!$F$30</definedName>
    <definedName name="Zaklad5" localSheetId="2">'so000 Krycí list'!$F$30</definedName>
    <definedName name="Zaklad5" localSheetId="4">'so101 Krycí list'!$F$30</definedName>
    <definedName name="Zaklad5" localSheetId="5">'so101 Krycí list'!$F$30</definedName>
    <definedName name="Zaklad5" localSheetId="0">Souhrn!$F$30</definedName>
    <definedName name="Zaklad5">#REF!</definedName>
    <definedName name="Zhotovitel" localSheetId="1">'so000 Krycí list'!$E$11</definedName>
    <definedName name="Zhotovitel" localSheetId="3">'so000 Krycí list'!$E$11</definedName>
    <definedName name="Zhotovitel" localSheetId="2">'so000 Krycí list'!$E$11</definedName>
    <definedName name="Zhotovitel" localSheetId="4">'so101 Krycí list'!$E$11</definedName>
    <definedName name="Zhotovitel" localSheetId="5">'so101 Krycí list'!$E$11</definedName>
    <definedName name="Zhotovitel" localSheetId="0">Souhrn!$E$11</definedName>
    <definedName name="Zhotovitel">#REF!</definedName>
  </definedNames>
  <calcPr calcId="145621"/>
</workbook>
</file>

<file path=xl/calcChain.xml><?xml version="1.0" encoding="utf-8"?>
<calcChain xmlns="http://schemas.openxmlformats.org/spreadsheetml/2006/main">
  <c r="C4" i="23" l="1"/>
  <c r="C3" i="23"/>
  <c r="A8" i="21"/>
  <c r="B14" i="21"/>
  <c r="B13" i="21"/>
  <c r="B12" i="21"/>
  <c r="B11" i="21"/>
  <c r="B10" i="21"/>
  <c r="B9" i="21"/>
  <c r="B8" i="21"/>
  <c r="C66" i="23" l="1"/>
  <c r="BE63" i="23"/>
  <c r="BE66" i="23" s="1"/>
  <c r="BC63" i="23"/>
  <c r="BC66" i="23" s="1"/>
  <c r="BB63" i="23"/>
  <c r="BB66" i="23" s="1"/>
  <c r="BA63" i="23"/>
  <c r="BA66" i="23" s="1"/>
  <c r="G63" i="23"/>
  <c r="BD63" i="23" s="1"/>
  <c r="BD66" i="23" s="1"/>
  <c r="C61" i="23"/>
  <c r="BE59" i="23"/>
  <c r="BE61" i="23" s="1"/>
  <c r="BD59" i="23"/>
  <c r="BD61" i="23" s="1"/>
  <c r="BC59" i="23"/>
  <c r="BC61" i="23" s="1"/>
  <c r="BB59" i="23"/>
  <c r="BB61" i="23" s="1"/>
  <c r="G59" i="23"/>
  <c r="BA59" i="23" s="1"/>
  <c r="BA61" i="23" s="1"/>
  <c r="C57" i="23"/>
  <c r="BE56" i="23"/>
  <c r="BD56" i="23"/>
  <c r="BC56" i="23"/>
  <c r="BB56" i="23"/>
  <c r="G56" i="23"/>
  <c r="BA56" i="23" s="1"/>
  <c r="BE54" i="23"/>
  <c r="BD54" i="23"/>
  <c r="BC54" i="23"/>
  <c r="BC57" i="23" s="1"/>
  <c r="BB54" i="23"/>
  <c r="BB57" i="23" s="1"/>
  <c r="BA54" i="23"/>
  <c r="G54" i="23"/>
  <c r="C52" i="23"/>
  <c r="BE50" i="23"/>
  <c r="BE52" i="23" s="1"/>
  <c r="BD50" i="23"/>
  <c r="BD52" i="23" s="1"/>
  <c r="BC50" i="23"/>
  <c r="BC52" i="23" s="1"/>
  <c r="BB50" i="23"/>
  <c r="BB52" i="23" s="1"/>
  <c r="G50" i="23"/>
  <c r="BA50" i="23" s="1"/>
  <c r="BA52" i="23" s="1"/>
  <c r="C48" i="23"/>
  <c r="BE45" i="23"/>
  <c r="BD45" i="23"/>
  <c r="BC45" i="23"/>
  <c r="BB45" i="23"/>
  <c r="G45" i="23"/>
  <c r="BA45" i="23" s="1"/>
  <c r="BE42" i="23"/>
  <c r="BE48" i="23" s="1"/>
  <c r="BD42" i="23"/>
  <c r="BC42" i="23"/>
  <c r="BB42" i="23"/>
  <c r="G42" i="23"/>
  <c r="BA42" i="23" s="1"/>
  <c r="BE38" i="23"/>
  <c r="BD38" i="23"/>
  <c r="BC38" i="23"/>
  <c r="BB38" i="23"/>
  <c r="BB48" i="23" s="1"/>
  <c r="G38" i="23"/>
  <c r="BA38" i="23" s="1"/>
  <c r="C36" i="23"/>
  <c r="BE34" i="23"/>
  <c r="BD34" i="23"/>
  <c r="BC34" i="23"/>
  <c r="BB34" i="23"/>
  <c r="BA34" i="23"/>
  <c r="G34" i="23"/>
  <c r="BE33" i="23"/>
  <c r="BD33" i="23"/>
  <c r="BC33" i="23"/>
  <c r="BB33" i="23"/>
  <c r="G33" i="23"/>
  <c r="BA33" i="23" s="1"/>
  <c r="BE31" i="23"/>
  <c r="BD31" i="23"/>
  <c r="BC31" i="23"/>
  <c r="BB31" i="23"/>
  <c r="G31" i="23"/>
  <c r="BA31" i="23" s="1"/>
  <c r="BE28" i="23"/>
  <c r="BD28" i="23"/>
  <c r="BC28" i="23"/>
  <c r="BB28" i="23"/>
  <c r="G28" i="23"/>
  <c r="BA28" i="23" s="1"/>
  <c r="BE25" i="23"/>
  <c r="BE36" i="23" s="1"/>
  <c r="BD25" i="23"/>
  <c r="BC25" i="23"/>
  <c r="BC36" i="23" s="1"/>
  <c r="BB25" i="23"/>
  <c r="G25" i="23"/>
  <c r="BA25" i="23" s="1"/>
  <c r="C23" i="23"/>
  <c r="BE20" i="23"/>
  <c r="BD20" i="23"/>
  <c r="BC20" i="23"/>
  <c r="BB20" i="23"/>
  <c r="BA20" i="23"/>
  <c r="G20" i="23"/>
  <c r="BE19" i="23"/>
  <c r="BD19" i="23"/>
  <c r="BC19" i="23"/>
  <c r="BB19" i="23"/>
  <c r="G19" i="23"/>
  <c r="BA19" i="23" s="1"/>
  <c r="BE18" i="23"/>
  <c r="BD18" i="23"/>
  <c r="BC18" i="23"/>
  <c r="BB18" i="23"/>
  <c r="G18" i="23"/>
  <c r="BA18" i="23" s="1"/>
  <c r="BE13" i="23"/>
  <c r="BD13" i="23"/>
  <c r="BC13" i="23"/>
  <c r="BB13" i="23"/>
  <c r="G13" i="23"/>
  <c r="BA13" i="23" s="1"/>
  <c r="BE11" i="23"/>
  <c r="BD11" i="23"/>
  <c r="BC11" i="23"/>
  <c r="BB11" i="23"/>
  <c r="BA11" i="23"/>
  <c r="G11" i="23"/>
  <c r="BE8" i="23"/>
  <c r="BD8" i="23"/>
  <c r="BD23" i="23" s="1"/>
  <c r="BC8" i="23"/>
  <c r="BB8" i="23"/>
  <c r="G8" i="23"/>
  <c r="G23" i="23" s="1"/>
  <c r="E8" i="21" s="1"/>
  <c r="BE23" i="23" l="1"/>
  <c r="BC48" i="23"/>
  <c r="BB36" i="23"/>
  <c r="BE57" i="23"/>
  <c r="BA57" i="23"/>
  <c r="G36" i="23"/>
  <c r="E9" i="21" s="1"/>
  <c r="BD36" i="23"/>
  <c r="BC23" i="23"/>
  <c r="BB23" i="23"/>
  <c r="BD57" i="23"/>
  <c r="G61" i="23"/>
  <c r="E13" i="21" s="1"/>
  <c r="G66" i="23"/>
  <c r="E14" i="21" s="1"/>
  <c r="G57" i="23"/>
  <c r="E12" i="21" s="1"/>
  <c r="G52" i="23"/>
  <c r="E11" i="21" s="1"/>
  <c r="BD48" i="23"/>
  <c r="BA36" i="23"/>
  <c r="BA48" i="23"/>
  <c r="G48" i="23"/>
  <c r="E10" i="21" s="1"/>
  <c r="BA8" i="23"/>
  <c r="BA23" i="23" s="1"/>
  <c r="C2" i="21"/>
  <c r="C3" i="21"/>
  <c r="G20" i="21"/>
  <c r="I20" i="21" s="1"/>
  <c r="H21" i="21"/>
  <c r="G22" i="20" s="1"/>
  <c r="G21" i="20" s="1"/>
  <c r="G8" i="20"/>
  <c r="F31" i="20"/>
  <c r="G15" i="21" l="1"/>
  <c r="C14" i="20" s="1"/>
  <c r="I15" i="21"/>
  <c r="C20" i="20" s="1"/>
  <c r="F15" i="21"/>
  <c r="C17" i="20" s="1"/>
  <c r="H15" i="21"/>
  <c r="C15" i="20" s="1"/>
  <c r="E15" i="21"/>
  <c r="C16" i="20" s="1"/>
  <c r="C18" i="20" l="1"/>
  <c r="C21" i="20" s="1"/>
  <c r="C22" i="20" s="1"/>
  <c r="F32" i="20" s="1"/>
  <c r="C3" i="13"/>
  <c r="F3" i="13"/>
  <c r="C4" i="13"/>
  <c r="G8" i="13"/>
  <c r="BA8" i="13" s="1"/>
  <c r="BB8" i="13"/>
  <c r="BC8" i="13"/>
  <c r="BD8" i="13"/>
  <c r="BE8" i="13"/>
  <c r="G11" i="13"/>
  <c r="BA11" i="13" s="1"/>
  <c r="BB11" i="13"/>
  <c r="BC11" i="13"/>
  <c r="BD11" i="13"/>
  <c r="BE11" i="13"/>
  <c r="G14" i="13"/>
  <c r="BA14" i="13" s="1"/>
  <c r="BB14" i="13"/>
  <c r="BC14" i="13"/>
  <c r="BD14" i="13"/>
  <c r="BE14" i="13"/>
  <c r="G17" i="13"/>
  <c r="BA17" i="13" s="1"/>
  <c r="BB17" i="13"/>
  <c r="BC17" i="13"/>
  <c r="BD17" i="13"/>
  <c r="BE17" i="13"/>
  <c r="G20" i="13"/>
  <c r="BA20" i="13" s="1"/>
  <c r="BB20" i="13"/>
  <c r="BC20" i="13"/>
  <c r="BD20" i="13"/>
  <c r="BE20" i="13"/>
  <c r="G23" i="13"/>
  <c r="BA23" i="13" s="1"/>
  <c r="BB23" i="13"/>
  <c r="BC23" i="13"/>
  <c r="BD23" i="13"/>
  <c r="BE23" i="13"/>
  <c r="G25" i="13"/>
  <c r="BB25" i="13"/>
  <c r="BC25" i="13"/>
  <c r="BD25" i="13"/>
  <c r="BE25" i="13"/>
  <c r="G28" i="13"/>
  <c r="BA28" i="13" s="1"/>
  <c r="BB28" i="13"/>
  <c r="BC28" i="13"/>
  <c r="BD28" i="13"/>
  <c r="BE28" i="13"/>
  <c r="G31" i="13"/>
  <c r="BA31" i="13" s="1"/>
  <c r="BB31" i="13"/>
  <c r="BC31" i="13"/>
  <c r="BD31" i="13"/>
  <c r="BE31" i="13"/>
  <c r="C34" i="13"/>
  <c r="C2" i="12"/>
  <c r="A7" i="12"/>
  <c r="B7" i="12"/>
  <c r="G13" i="12"/>
  <c r="I13" i="12" s="1"/>
  <c r="H14" i="12"/>
  <c r="G22" i="11" s="1"/>
  <c r="G21" i="11" s="1"/>
  <c r="G8" i="11"/>
  <c r="F31" i="11"/>
  <c r="F33" i="20" l="1"/>
  <c r="F34" i="20" s="1"/>
  <c r="D15" i="4"/>
  <c r="F34" i="13"/>
  <c r="BD34" i="13"/>
  <c r="BA25" i="13"/>
  <c r="BA34" i="13" s="1"/>
  <c r="E7" i="12" s="1"/>
  <c r="E8" i="12" s="1"/>
  <c r="C16" i="11" s="1"/>
  <c r="BB34" i="13"/>
  <c r="BC34" i="13"/>
  <c r="BE34" i="13"/>
  <c r="H7" i="12" l="1"/>
  <c r="H8" i="12" s="1"/>
  <c r="C15" i="11" s="1"/>
  <c r="F7" i="12"/>
  <c r="F8" i="12" s="1"/>
  <c r="C17" i="11" s="1"/>
  <c r="I7" i="12"/>
  <c r="I8" i="12" s="1"/>
  <c r="C20" i="11" s="1"/>
  <c r="G7" i="12"/>
  <c r="G8" i="12" s="1"/>
  <c r="C14" i="11" s="1"/>
  <c r="G8" i="4"/>
  <c r="E15" i="4"/>
  <c r="E18" i="4"/>
  <c r="F18" i="4" s="1"/>
  <c r="E19" i="4"/>
  <c r="F19" i="4" s="1"/>
  <c r="E20" i="4"/>
  <c r="F20" i="4" s="1"/>
  <c r="E21" i="4"/>
  <c r="F21" i="4" s="1"/>
  <c r="C18" i="11" l="1"/>
  <c r="C21" i="11" s="1"/>
  <c r="C22" i="11" s="1"/>
  <c r="F32" i="11" s="1"/>
  <c r="F15" i="4"/>
  <c r="E17" i="4"/>
  <c r="F17" i="4" s="1"/>
  <c r="F33" i="11" l="1"/>
  <c r="F34" i="11" s="1"/>
  <c r="D14" i="4"/>
  <c r="D22" i="4" s="1"/>
  <c r="E14" i="4" l="1"/>
  <c r="F14" i="4" s="1"/>
  <c r="F32" i="4"/>
  <c r="E22" i="4"/>
  <c r="F33" i="4" s="1"/>
  <c r="E16" i="4"/>
  <c r="F16" i="4" s="1"/>
  <c r="F22" i="4" l="1"/>
  <c r="F34" i="4" s="1"/>
</calcChain>
</file>

<file path=xl/sharedStrings.xml><?xml version="1.0" encoding="utf-8"?>
<sst xmlns="http://schemas.openxmlformats.org/spreadsheetml/2006/main" count="428" uniqueCount="197">
  <si>
    <t>Objekt :</t>
  </si>
  <si>
    <t>Název objektu :</t>
  </si>
  <si>
    <t>JKSO :</t>
  </si>
  <si>
    <t xml:space="preserve"> </t>
  </si>
  <si>
    <t>Stavba :</t>
  </si>
  <si>
    <t>Název stavby :</t>
  </si>
  <si>
    <t>SKP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</si>
  <si>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</si>
  <si>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</si>
  <si>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</si>
  <si>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</si>
  <si>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</si>
  <si>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</si>
  <si>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</si>
  <si>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</si>
  <si>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</si>
  <si>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</si>
  <si>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</si>
  <si>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</si>
  <si>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</si>
  <si>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</si>
  <si>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</si>
  <si>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</si>
  <si>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</si>
  <si>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</si>
  <si>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</si>
  <si>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Poznámka :</t>
  </si>
  <si>
    <t>Kč</t>
  </si>
  <si>
    <t>Ladislav Marek, projektová kancelář Brno.</t>
  </si>
  <si>
    <t>CENA ZA STAVBU CELKEM</t>
  </si>
  <si>
    <t>Celkem</t>
  </si>
  <si>
    <t>Cena celkem</t>
  </si>
  <si>
    <t>DPH 21 %</t>
  </si>
  <si>
    <t>Cena bez DPH</t>
  </si>
  <si>
    <t>Stavební objekt</t>
  </si>
  <si>
    <t>Ladislav Marek</t>
  </si>
  <si>
    <t>SOUHRNNÝ KRYCÍ LIST</t>
  </si>
  <si>
    <t>SO 000</t>
  </si>
  <si>
    <t>Vedlejší a ostatní náklady.</t>
  </si>
  <si>
    <t>Město Dačice</t>
  </si>
  <si>
    <t>Oprava místní komunikace. Povrchu.</t>
  </si>
  <si>
    <t>SO 100</t>
  </si>
  <si>
    <t>KRYCÍ LIST ROZPOČTU</t>
  </si>
  <si>
    <t>Vedlejší a ostatní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</si>
  <si>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</si>
  <si>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</si>
  <si>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</si>
  <si>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</si>
  <si>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</si>
  <si>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</si>
  <si>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</si>
  <si>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</si>
  <si>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</si>
  <si>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</si>
  <si>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</si>
  <si>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</si>
  <si>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</si>
  <si>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</si>
  <si>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</si>
  <si>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CENA ZA OBJEKT CELKEM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</si>
  <si>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</si>
  <si>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</si>
  <si>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</si>
  <si>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</si>
  <si>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</si>
  <si>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</si>
  <si>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</si>
  <si>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</si>
  <si>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</si>
  <si>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%</t>
  </si>
  <si>
    <t>Základna</t>
  </si>
  <si>
    <t>CELKEM VRN</t>
  </si>
  <si>
    <t xml:space="preserve">Položkový rozpočet 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</si>
  <si>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</si>
  <si>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</si>
  <si>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</si>
  <si>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</si>
  <si>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</si>
  <si>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</si>
  <si>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</si>
  <si>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</si>
  <si>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11</t>
  </si>
  <si>
    <t>Přípravné a přidružené práce</t>
  </si>
  <si>
    <t>005111010</t>
  </si>
  <si>
    <t xml:space="preserve">Zaměření stavby před výstavbou (sítí …) </t>
  </si>
  <si>
    <t>soub.</t>
  </si>
  <si>
    <t xml:space="preserve">Zajištění vytýčení veškerých stávajících inženýrských sítí (včetně úhrady za vytýčení), odpovědnost za jejich neporušení během výstavby a zpětné předání jejich zprávcům.				</t>
  </si>
  <si>
    <t>005111020</t>
  </si>
  <si>
    <t xml:space="preserve">Vytyčení stavby </t>
  </si>
  <si>
    <t xml:space="preserve">Geodetická měření v průběhu stavby .Geodetické vytýčení prostoru staveniště v terénu před zahájením stavebních prací (směrové a výškové), vytýčení hranic trvalého i dočasného záboru.; Soustavné vytyčovánízřetelného označení obvodu staveniště.				</t>
  </si>
  <si>
    <t>005211020</t>
  </si>
  <si>
    <t xml:space="preserve">Náklady na přezkoumání podkladů objednatele o stavu inženýrských sítí probíhajících staveništěm nebo dotčenými stavbou i mimo území staveniště, kontrola a vytýčení jejich skutečné trasy a provedení ochranných opatření pro zabezpečení stávajících inženýrských sítí.				</t>
  </si>
  <si>
    <t>005211030</t>
  </si>
  <si>
    <t xml:space="preserve">Dočasná dopravní opatření </t>
  </si>
  <si>
    <t xml:space="preserve">Náklady na vyhotovení návrhu dočasného dopravního značení, jeho projednání s dotčenými orgány a organizacemi, dodání dopravních značek, jejich rozmístění a přemísťování a jejich údržba v průběhu výstavby včetně následného odstranění po ukončení stavebních prací.				</t>
  </si>
  <si>
    <t>005211080</t>
  </si>
  <si>
    <t xml:space="preserve">Bezpečnostní a hygienická opatření na staveništi </t>
  </si>
  <si>
    <t xml:space="preserve"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				</t>
  </si>
  <si>
    <t>005231010</t>
  </si>
  <si>
    <t xml:space="preserve">Zkoušky a revize </t>
  </si>
  <si>
    <t>Náklady spojené s provedením všech předepsaných revizí a zkoušek stavebních konstrukcí, stavebních prací (zkoušky kanalizace, vodotěsnosti).</t>
  </si>
  <si>
    <t>005241010</t>
  </si>
  <si>
    <t xml:space="preserve">Dokumentace skutečného provedení </t>
  </si>
  <si>
    <t xml:space="preserve">DSPS - Dokumentace skutečného provedení stavby (dále jen "DSPS") bude vypracována v souladu a náležitostech dle Vyhlášky č. 499/2006 Sb. o dokumentaci staveb, dle zadávacích podmínek a dle platných TPK a ČSN. Podkladem pro vypracování DSPS bude RDS a DSP, geodetické zaměření provedených prací, případně další požadavky objednatele. DSPS bude předána objednateli v požadovaném počtu v tištěné podobě a v elektronické podobě (na CD). Při vypracování dokumentace DSPS musí zhotovitel respektovat paramentry vymezené předchozím stupněm projektové dokumentace.				</t>
  </si>
  <si>
    <t>005241015</t>
  </si>
  <si>
    <t xml:space="preserve">Kompletační činnost </t>
  </si>
  <si>
    <t xml:space="preserve">Náklady spojené s kompletací dokladové části pro předání a převzetí dokončeného díla (atesty, certifikáty, revize, měření, zkoušky, atd.).				</t>
  </si>
  <si>
    <t>005241026</t>
  </si>
  <si>
    <t xml:space="preserve">Geodetické zaměření skutečného provedení </t>
  </si>
  <si>
    <t xml:space="preserve">Náklady na provedení skutečného zaměření stavby v rozsahu nezbytném pro zápis změny do katastru nemovitostí nebo do dokumentací správců IS.				</t>
  </si>
  <si>
    <t>Celkem za</t>
  </si>
  <si>
    <t>Zemní práce</t>
  </si>
  <si>
    <t>m3</t>
  </si>
  <si>
    <t>m2</t>
  </si>
  <si>
    <t>m</t>
  </si>
  <si>
    <t>113 20-2111.R00</t>
  </si>
  <si>
    <t xml:space="preserve">Vytrhání obrub z krajníků nebo obrubníků stojatých </t>
  </si>
  <si>
    <t>122 10-0010.RA0</t>
  </si>
  <si>
    <t xml:space="preserve">Odkopávky nezapažené v hornině 1-4 </t>
  </si>
  <si>
    <t>181 10-1102.R00</t>
  </si>
  <si>
    <t xml:space="preserve">Úprava pláně v zářezech v hor. 1-4, se zhutněním </t>
  </si>
  <si>
    <t>5</t>
  </si>
  <si>
    <t>Komunikace</t>
  </si>
  <si>
    <t>kus</t>
  </si>
  <si>
    <t>91</t>
  </si>
  <si>
    <t>Doplňující práce na komunikaci</t>
  </si>
  <si>
    <t>917 86-2111.R00</t>
  </si>
  <si>
    <t xml:space="preserve">Osazení stojat. obrub. bet. s opěrou,lože z B 12,5 </t>
  </si>
  <si>
    <t>592-17476</t>
  </si>
  <si>
    <t xml:space="preserve">Obrubník silniční nájezdový 1000/150/150 šedý </t>
  </si>
  <si>
    <t>97</t>
  </si>
  <si>
    <t>Prorážení otvorů</t>
  </si>
  <si>
    <t>t</t>
  </si>
  <si>
    <t>99</t>
  </si>
  <si>
    <t>Staveništní přesun hmot</t>
  </si>
  <si>
    <t xml:space="preserve">Poplatek za skládku horniny 1- 4 </t>
  </si>
  <si>
    <t>199 00-0002.R00</t>
  </si>
  <si>
    <t>Oprava plochy před novým hřbitovem, Dačice</t>
  </si>
  <si>
    <t>SO 100 oprava komunikace, výměna povrchu.</t>
  </si>
  <si>
    <t>Stávající obrubníky před vchodem.</t>
  </si>
  <si>
    <t>12+5+3</t>
  </si>
  <si>
    <t>113 15-1114.R00</t>
  </si>
  <si>
    <t xml:space="preserve">Frézování krytu pl.do 500 m2,pruh do 75 cm,tl.5 cm </t>
  </si>
  <si>
    <t>Vyrovnání do úrovně penetračního makadamu ploch po opravách asfaltobetonem a 2 x napojení na státní silnici II/151,  60 m2</t>
  </si>
  <si>
    <t>Plocha chodníku vpravo 26,17 m2 hl. 0,22 m, plocha vjezdu před bránou 11,57 m2, 2 x plocha napojení na silnici II/1 51 17,19+36,40 m2 hl. 0,38 m</t>
  </si>
  <si>
    <t>26,17*0,22</t>
  </si>
  <si>
    <t>11,57*0,38</t>
  </si>
  <si>
    <t>(11,19+36,40)*0,38</t>
  </si>
  <si>
    <t>162 50-1102.R00</t>
  </si>
  <si>
    <t xml:space="preserve">Vodorovné přemístění výkopku z hor.1-4 do 3000 m </t>
  </si>
  <si>
    <t>Plocha odkopávky 26,17+11,57+17,19+36,40 m2</t>
  </si>
  <si>
    <t>26,17+11,57+17,19+36,40</t>
  </si>
  <si>
    <t>564 85-1111.R00</t>
  </si>
  <si>
    <t xml:space="preserve">Podklad ze štěrkodrti po zhutnění tloušťky 15 cm </t>
  </si>
  <si>
    <t>Konstrukce ŠD chodníku 26,17 m2</t>
  </si>
  <si>
    <t>26,17</t>
  </si>
  <si>
    <t>564 87-1111.R00</t>
  </si>
  <si>
    <t xml:space="preserve">Podklad ze štěrkodrti po zhutnění tloušťky 25 cm </t>
  </si>
  <si>
    <t>Plocha napojení na státní silnici II/151 11,57+17,19+36,40 m2</t>
  </si>
  <si>
    <t>11,57+17,19+36,40</t>
  </si>
  <si>
    <t>573 21-1111.R00</t>
  </si>
  <si>
    <t xml:space="preserve">Postřik živičný spojovací z asfaltu 0,5-0,7 kg/m2 </t>
  </si>
  <si>
    <t>Výměra plochy 943,62 m2, měřeno AutoCadem.</t>
  </si>
  <si>
    <t>572 75-3111.R00</t>
  </si>
  <si>
    <t xml:space="preserve">Vyrovnání povrchu krytů asfaltovým betonem </t>
  </si>
  <si>
    <t>577 14-2212.RT2</t>
  </si>
  <si>
    <t>Beton asfalt. ACO 8,ACO 11,ACO 16, š.nad 3 m, 5 cm plochy 201-1000 m2</t>
  </si>
  <si>
    <t>Plocha z asfaltobetonu 943,62 m2</t>
  </si>
  <si>
    <t>Osazení nájezdových obrub 19,25 m, chodníkových 15,19 m.</t>
  </si>
  <si>
    <t>19,25</t>
  </si>
  <si>
    <t>15,19</t>
  </si>
  <si>
    <t>Osazení obrub, připočte se 1% ztratné a zaokrouhlí na celé metry. (19,25+0,1925+0,5575)</t>
  </si>
  <si>
    <t>19,25+0,1925+0,5575</t>
  </si>
  <si>
    <t>592-17421</t>
  </si>
  <si>
    <t xml:space="preserve">Obrubník chodníkový ABO 14-10 1000/100/250 </t>
  </si>
  <si>
    <t>Osazení obrub, připočte se 1% ztratné a zaokrouhlí na celé metry. (15,19+0,1519+0,6581)</t>
  </si>
  <si>
    <t>15,19+0,1519+0,6581</t>
  </si>
  <si>
    <t>93</t>
  </si>
  <si>
    <t>Dokončovací práce inž.staveb</t>
  </si>
  <si>
    <t>938 90-8411.R00</t>
  </si>
  <si>
    <t xml:space="preserve">Očištění povrchu krytu vodou </t>
  </si>
  <si>
    <t>Čištění zametacím a čistícím vozem.</t>
  </si>
  <si>
    <t>979 08-2113.R00</t>
  </si>
  <si>
    <t xml:space="preserve">Vodorovná doprava suti po suchu do 1000 m </t>
  </si>
  <si>
    <t>Vytrhané obruby s betonovou patkou.</t>
  </si>
  <si>
    <t>979 08-2119.R00</t>
  </si>
  <si>
    <t xml:space="preserve">Příplatek k přesunu suti za každých dalších 1000 m </t>
  </si>
  <si>
    <t>998 22-2011.R00</t>
  </si>
  <si>
    <t xml:space="preserve">Přesun hmot, pozemní komunikace, kryt z kameniva </t>
  </si>
  <si>
    <t>943,62*0,05*2,45</t>
  </si>
  <si>
    <t>M46</t>
  </si>
  <si>
    <t>Zemní práce při montážích</t>
  </si>
  <si>
    <t>460 03-0011.R00</t>
  </si>
  <si>
    <t xml:space="preserve">Sejmutí drnu </t>
  </si>
  <si>
    <t>Délka obvodu plochy (66+3+11+4+75+9+14); pruh šířky 0,50 m.</t>
  </si>
  <si>
    <t>(66+3+11+4+75+9+14)/2</t>
  </si>
  <si>
    <t>Ochrana stávajících inženýrských sítí na staveništi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</si>
</sst>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#,##0.00\ &quot;Kč&quot;"/>
    <numFmt numFmtId="166" formatCode="0.0"/>
  </numFmts>
  <fonts count="24" x14ac:knownFonts="1">
    <font>
      <sz val="10"/>
      <name val="Arial CE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charset val="238"/>
    </font>
    <font>
      <sz val="10"/>
      <name val="Arial CE"/>
      <charset val="238"/>
    </font>
    <font>
      <sz val="9"/>
      <name val="Arial CE"/>
      <family val="2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</font>
    <font>
      <sz val="8"/>
      <color indexed="50"/>
      <name val="Arial CE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  <font>
      <sz val="8"/>
      <color indexed="12"/>
      <name val="Arial CE"/>
      <family val="2"/>
      <charset val="238"/>
    </font>
    <font>
      <sz val="10"/>
      <color indexed="9"/>
      <name val="Arial CE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65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9" fontId="2" fillId="2" borderId="5" xfId="0" applyNumberFormat="1" applyFont="1" applyFill="1" applyBorder="1"/>
    <xf numFmtId="49" fontId="0" fillId="2" borderId="6" xfId="0" applyNumberFormat="1" applyFill="1" applyBorder="1"/>
    <xf numFmtId="0" fontId="3" fillId="2" borderId="0" xfId="0" applyFont="1" applyFill="1" applyBorder="1"/>
    <xf numFmtId="0" fontId="0" fillId="2" borderId="0" xfId="0" applyFill="1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49" fontId="0" fillId="0" borderId="13" xfId="0" applyNumberFormat="1" applyBorder="1" applyAlignment="1">
      <alignment horizontal="left"/>
    </xf>
    <xf numFmtId="0" fontId="0" fillId="0" borderId="11" xfId="0" applyNumberFormat="1" applyBorder="1"/>
    <xf numFmtId="0" fontId="0" fillId="0" borderId="10" xfId="0" applyNumberFormat="1" applyBorder="1"/>
    <xf numFmtId="0" fontId="0" fillId="0" borderId="12" xfId="0" applyNumberFormat="1" applyBorder="1"/>
    <xf numFmtId="0" fontId="0" fillId="0" borderId="0" xfId="0" applyNumberFormat="1"/>
    <xf numFmtId="3" fontId="0" fillId="0" borderId="12" xfId="0" applyNumberFormat="1" applyBorder="1"/>
    <xf numFmtId="0" fontId="0" fillId="0" borderId="16" xfId="0" applyBorder="1"/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5" xfId="0" applyBorder="1"/>
    <xf numFmtId="0" fontId="0" fillId="0" borderId="13" xfId="0" applyBorder="1"/>
    <xf numFmtId="3" fontId="0" fillId="0" borderId="0" xfId="0" applyNumberFormat="1"/>
    <xf numFmtId="0" fontId="1" fillId="0" borderId="22" xfId="0" applyFont="1" applyBorder="1" applyAlignment="1">
      <alignment horizontal="centerContinuous" vertical="center"/>
    </xf>
    <xf numFmtId="0" fontId="6" fillId="0" borderId="23" xfId="0" applyFont="1" applyBorder="1" applyAlignment="1">
      <alignment horizontal="centerContinuous" vertical="center"/>
    </xf>
    <xf numFmtId="0" fontId="0" fillId="0" borderId="23" xfId="0" applyBorder="1" applyAlignment="1">
      <alignment horizontal="centerContinuous" vertical="center"/>
    </xf>
    <xf numFmtId="0" fontId="0" fillId="0" borderId="24" xfId="0" applyBorder="1" applyAlignment="1">
      <alignment horizontal="centerContinuous" vertical="center"/>
    </xf>
    <xf numFmtId="0" fontId="0" fillId="0" borderId="33" xfId="0" applyBorder="1"/>
    <xf numFmtId="0" fontId="0" fillId="0" borderId="0" xfId="0" applyBorder="1" applyAlignment="1">
      <alignment horizontal="right"/>
    </xf>
    <xf numFmtId="164" fontId="0" fillId="0" borderId="0" xfId="0" applyNumberFormat="1" applyBorder="1"/>
    <xf numFmtId="0" fontId="0" fillId="0" borderId="11" xfId="0" applyNumberFormat="1" applyBorder="1" applyAlignment="1">
      <alignment horizontal="right"/>
    </xf>
    <xf numFmtId="165" fontId="0" fillId="0" borderId="14" xfId="0" applyNumberFormat="1" applyBorder="1"/>
    <xf numFmtId="165" fontId="0" fillId="0" borderId="0" xfId="0" applyNumberFormat="1" applyBorder="1"/>
    <xf numFmtId="0" fontId="6" fillId="0" borderId="31" xfId="0" applyFont="1" applyFill="1" applyBorder="1"/>
    <xf numFmtId="0" fontId="6" fillId="0" borderId="32" xfId="0" applyFont="1" applyFill="1" applyBorder="1"/>
    <xf numFmtId="0" fontId="6" fillId="0" borderId="34" xfId="0" applyFont="1" applyFill="1" applyBorder="1"/>
    <xf numFmtId="165" fontId="6" fillId="0" borderId="32" xfId="0" applyNumberFormat="1" applyFont="1" applyFill="1" applyBorder="1"/>
    <xf numFmtId="0" fontId="6" fillId="0" borderId="35" xfId="0" applyFont="1" applyFill="1" applyBorder="1"/>
    <xf numFmtId="0" fontId="6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4" fontId="10" fillId="0" borderId="21" xfId="0" applyNumberFormat="1" applyFont="1" applyBorder="1" applyAlignment="1">
      <alignment wrapText="1"/>
    </xf>
    <xf numFmtId="4" fontId="10" fillId="0" borderId="40" xfId="0" applyNumberFormat="1" applyFont="1" applyBorder="1" applyAlignment="1">
      <alignment horizontal="right"/>
    </xf>
    <xf numFmtId="4" fontId="10" fillId="0" borderId="41" xfId="0" applyNumberFormat="1" applyFont="1" applyBorder="1" applyAlignment="1">
      <alignment horizontal="right"/>
    </xf>
    <xf numFmtId="0" fontId="0" fillId="0" borderId="42" xfId="0" applyBorder="1" applyAlignment="1">
      <alignment horizontal="left"/>
    </xf>
    <xf numFmtId="4" fontId="11" fillId="0" borderId="30" xfId="0" applyNumberFormat="1" applyFont="1" applyBorder="1" applyAlignment="1">
      <alignment wrapText="1"/>
    </xf>
    <xf numFmtId="4" fontId="0" fillId="0" borderId="43" xfId="0" applyNumberFormat="1" applyBorder="1" applyAlignment="1">
      <alignment horizontal="right"/>
    </xf>
    <xf numFmtId="4" fontId="0" fillId="0" borderId="31" xfId="0" applyNumberFormat="1" applyBorder="1" applyAlignment="1">
      <alignment horizontal="right"/>
    </xf>
    <xf numFmtId="0" fontId="0" fillId="0" borderId="44" xfId="0" applyBorder="1" applyAlignment="1">
      <alignment horizontal="left"/>
    </xf>
    <xf numFmtId="4" fontId="11" fillId="0" borderId="21" xfId="0" applyNumberFormat="1" applyFont="1" applyBorder="1" applyAlignment="1">
      <alignment wrapText="1"/>
    </xf>
    <xf numFmtId="4" fontId="0" fillId="0" borderId="40" xfId="0" applyNumberFormat="1" applyBorder="1" applyAlignment="1">
      <alignment horizontal="right"/>
    </xf>
    <xf numFmtId="4" fontId="0" fillId="0" borderId="16" xfId="0" applyNumberFormat="1" applyBorder="1" applyAlignment="1">
      <alignment horizontal="right"/>
    </xf>
    <xf numFmtId="0" fontId="0" fillId="0" borderId="45" xfId="0" applyBorder="1" applyAlignment="1">
      <alignment horizontal="left"/>
    </xf>
    <xf numFmtId="4" fontId="7" fillId="0" borderId="16" xfId="0" applyNumberFormat="1" applyFont="1" applyBorder="1" applyAlignment="1">
      <alignment horizontal="right"/>
    </xf>
    <xf numFmtId="4" fontId="0" fillId="0" borderId="28" xfId="0" applyNumberFormat="1" applyBorder="1" applyAlignment="1">
      <alignment horizontal="right"/>
    </xf>
    <xf numFmtId="0" fontId="0" fillId="0" borderId="38" xfId="0" applyBorder="1" applyAlignment="1">
      <alignment horizontal="left"/>
    </xf>
    <xf numFmtId="9" fontId="10" fillId="0" borderId="36" xfId="0" applyNumberFormat="1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10" fillId="0" borderId="0" xfId="0" applyFont="1" applyBorder="1"/>
    <xf numFmtId="0" fontId="0" fillId="0" borderId="29" xfId="0" applyBorder="1" applyAlignment="1">
      <alignment horizontal="left"/>
    </xf>
    <xf numFmtId="0" fontId="5" fillId="0" borderId="25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centerContinuous"/>
    </xf>
    <xf numFmtId="0" fontId="5" fillId="0" borderId="26" xfId="0" applyFont="1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0" fillId="0" borderId="48" xfId="0" applyBorder="1"/>
    <xf numFmtId="0" fontId="0" fillId="0" borderId="20" xfId="0" applyBorder="1"/>
    <xf numFmtId="3" fontId="0" fillId="0" borderId="49" xfId="0" applyNumberFormat="1" applyBorder="1"/>
    <xf numFmtId="0" fontId="0" fillId="0" borderId="28" xfId="0" applyBorder="1"/>
    <xf numFmtId="3" fontId="0" fillId="0" borderId="50" xfId="0" applyNumberFormat="1" applyBorder="1"/>
    <xf numFmtId="0" fontId="0" fillId="0" borderId="51" xfId="0" applyBorder="1"/>
    <xf numFmtId="3" fontId="0" fillId="0" borderId="14" xfId="0" applyNumberFormat="1" applyBorder="1"/>
    <xf numFmtId="0" fontId="0" fillId="0" borderId="15" xfId="0" applyBorder="1"/>
    <xf numFmtId="0" fontId="0" fillId="0" borderId="29" xfId="0" applyBorder="1"/>
    <xf numFmtId="0" fontId="0" fillId="0" borderId="52" xfId="0" applyBorder="1"/>
    <xf numFmtId="0" fontId="7" fillId="0" borderId="16" xfId="0" applyFont="1" applyBorder="1"/>
    <xf numFmtId="3" fontId="0" fillId="0" borderId="30" xfId="0" applyNumberFormat="1" applyBorder="1"/>
    <xf numFmtId="0" fontId="0" fillId="0" borderId="31" xfId="0" applyBorder="1"/>
    <xf numFmtId="3" fontId="0" fillId="0" borderId="32" xfId="0" applyNumberFormat="1" applyBorder="1"/>
    <xf numFmtId="0" fontId="0" fillId="0" borderId="53" xfId="0" applyBorder="1"/>
    <xf numFmtId="0" fontId="3" fillId="0" borderId="56" xfId="1" applyFont="1" applyBorder="1"/>
    <xf numFmtId="0" fontId="9" fillId="0" borderId="56" xfId="1" applyBorder="1"/>
    <xf numFmtId="0" fontId="9" fillId="0" borderId="56" xfId="1" applyBorder="1" applyAlignment="1">
      <alignment horizontal="right"/>
    </xf>
    <xf numFmtId="0" fontId="9" fillId="0" borderId="56" xfId="1" applyFont="1" applyBorder="1"/>
    <xf numFmtId="0" fontId="0" fillId="0" borderId="56" xfId="0" applyNumberFormat="1" applyBorder="1" applyAlignment="1">
      <alignment horizontal="left"/>
    </xf>
    <xf numFmtId="0" fontId="0" fillId="0" borderId="57" xfId="0" applyNumberFormat="1" applyBorder="1"/>
    <xf numFmtId="0" fontId="3" fillId="0" borderId="60" xfId="1" applyFont="1" applyBorder="1"/>
    <xf numFmtId="0" fontId="9" fillId="0" borderId="60" xfId="1" applyBorder="1"/>
    <xf numFmtId="0" fontId="9" fillId="0" borderId="60" xfId="1" applyBorder="1" applyAlignment="1">
      <alignment horizontal="right"/>
    </xf>
    <xf numFmtId="49" fontId="1" fillId="0" borderId="0" xfId="0" applyNumberFormat="1" applyFont="1" applyAlignment="1">
      <alignment horizontal="centerContinuous"/>
    </xf>
    <xf numFmtId="0" fontId="1" fillId="0" borderId="0" xfId="0" applyFont="1" applyBorder="1" applyAlignment="1">
      <alignment horizontal="centerContinuous"/>
    </xf>
    <xf numFmtId="49" fontId="5" fillId="0" borderId="25" xfId="0" applyNumberFormat="1" applyFont="1" applyFill="1" applyBorder="1"/>
    <xf numFmtId="0" fontId="5" fillId="0" borderId="26" xfId="0" applyFont="1" applyFill="1" applyBorder="1"/>
    <xf numFmtId="0" fontId="5" fillId="0" borderId="27" xfId="0" applyFont="1" applyFill="1" applyBorder="1"/>
    <xf numFmtId="0" fontId="5" fillId="0" borderId="62" xfId="0" applyFont="1" applyFill="1" applyBorder="1"/>
    <xf numFmtId="0" fontId="5" fillId="0" borderId="36" xfId="0" applyFont="1" applyFill="1" applyBorder="1"/>
    <xf numFmtId="0" fontId="5" fillId="0" borderId="63" xfId="0" applyFont="1" applyFill="1" applyBorder="1"/>
    <xf numFmtId="49" fontId="12" fillId="0" borderId="5" xfId="0" applyNumberFormat="1" applyFont="1" applyFill="1" applyBorder="1"/>
    <xf numFmtId="0" fontId="12" fillId="0" borderId="0" xfId="0" applyFont="1" applyFill="1" applyBorder="1"/>
    <xf numFmtId="0" fontId="0" fillId="0" borderId="0" xfId="0" applyFill="1" applyBorder="1"/>
    <xf numFmtId="3" fontId="7" fillId="0" borderId="7" xfId="0" applyNumberFormat="1" applyFont="1" applyFill="1" applyBorder="1"/>
    <xf numFmtId="0" fontId="5" fillId="0" borderId="25" xfId="0" applyFont="1" applyFill="1" applyBorder="1"/>
    <xf numFmtId="3" fontId="5" fillId="0" borderId="27" xfId="0" applyNumberFormat="1" applyFont="1" applyFill="1" applyBorder="1"/>
    <xf numFmtId="0" fontId="5" fillId="0" borderId="0" xfId="0" applyFont="1"/>
    <xf numFmtId="0" fontId="1" fillId="0" borderId="0" xfId="0" applyFont="1" applyFill="1" applyAlignment="1">
      <alignment horizontal="centerContinuous"/>
    </xf>
    <xf numFmtId="3" fontId="1" fillId="0" borderId="0" xfId="0" applyNumberFormat="1" applyFont="1" applyFill="1" applyAlignment="1">
      <alignment horizontal="centerContinuous"/>
    </xf>
    <xf numFmtId="0" fontId="10" fillId="0" borderId="28" xfId="0" applyFont="1" applyFill="1" applyBorder="1"/>
    <xf numFmtId="0" fontId="10" fillId="0" borderId="50" xfId="0" applyFont="1" applyFill="1" applyBorder="1"/>
    <xf numFmtId="0" fontId="0" fillId="0" borderId="37" xfId="0" applyFill="1" applyBorder="1"/>
    <xf numFmtId="0" fontId="10" fillId="0" borderId="38" xfId="0" applyFont="1" applyFill="1" applyBorder="1" applyAlignment="1">
      <alignment horizontal="right"/>
    </xf>
    <xf numFmtId="0" fontId="10" fillId="0" borderId="50" xfId="0" applyFont="1" applyFill="1" applyBorder="1" applyAlignment="1">
      <alignment horizontal="right"/>
    </xf>
    <xf numFmtId="0" fontId="10" fillId="0" borderId="51" xfId="0" applyFont="1" applyFill="1" applyBorder="1" applyAlignment="1">
      <alignment horizontal="center"/>
    </xf>
    <xf numFmtId="4" fontId="13" fillId="0" borderId="50" xfId="0" applyNumberFormat="1" applyFont="1" applyFill="1" applyBorder="1" applyAlignment="1">
      <alignment horizontal="right"/>
    </xf>
    <xf numFmtId="4" fontId="13" fillId="0" borderId="37" xfId="0" applyNumberFormat="1" applyFont="1" applyFill="1" applyBorder="1" applyAlignment="1">
      <alignment horizontal="right"/>
    </xf>
    <xf numFmtId="0" fontId="7" fillId="0" borderId="52" xfId="0" applyFont="1" applyFill="1" applyBorder="1"/>
    <xf numFmtId="0" fontId="7" fillId="0" borderId="20" xfId="0" applyFont="1" applyFill="1" applyBorder="1"/>
    <xf numFmtId="0" fontId="7" fillId="0" borderId="21" xfId="0" applyFont="1" applyFill="1" applyBorder="1"/>
    <xf numFmtId="3" fontId="7" fillId="0" borderId="29" xfId="0" applyNumberFormat="1" applyFont="1" applyFill="1" applyBorder="1" applyAlignment="1">
      <alignment horizontal="right"/>
    </xf>
    <xf numFmtId="166" fontId="7" fillId="0" borderId="66" xfId="0" applyNumberFormat="1" applyFont="1" applyFill="1" applyBorder="1" applyAlignment="1">
      <alignment horizontal="right"/>
    </xf>
    <xf numFmtId="3" fontId="7" fillId="0" borderId="67" xfId="0" applyNumberFormat="1" applyFont="1" applyFill="1" applyBorder="1" applyAlignment="1">
      <alignment horizontal="right"/>
    </xf>
    <xf numFmtId="4" fontId="7" fillId="0" borderId="20" xfId="0" applyNumberFormat="1" applyFont="1" applyFill="1" applyBorder="1" applyAlignment="1">
      <alignment horizontal="right"/>
    </xf>
    <xf numFmtId="3" fontId="7" fillId="0" borderId="21" xfId="0" applyNumberFormat="1" applyFont="1" applyFill="1" applyBorder="1" applyAlignment="1">
      <alignment horizontal="right"/>
    </xf>
    <xf numFmtId="0" fontId="0" fillId="0" borderId="31" xfId="0" applyFill="1" applyBorder="1"/>
    <xf numFmtId="0" fontId="5" fillId="0" borderId="32" xfId="0" applyFont="1" applyFill="1" applyBorder="1"/>
    <xf numFmtId="0" fontId="0" fillId="0" borderId="32" xfId="0" applyFill="1" applyBorder="1"/>
    <xf numFmtId="4" fontId="0" fillId="0" borderId="39" xfId="0" applyNumberFormat="1" applyFill="1" applyBorder="1"/>
    <xf numFmtId="4" fontId="0" fillId="0" borderId="31" xfId="0" applyNumberFormat="1" applyFill="1" applyBorder="1"/>
    <xf numFmtId="4" fontId="0" fillId="0" borderId="32" xfId="0" applyNumberFormat="1" applyFill="1" applyBorder="1"/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9" fillId="0" borderId="0" xfId="1"/>
    <xf numFmtId="0" fontId="9" fillId="0" borderId="0" xfId="1" applyFill="1"/>
    <xf numFmtId="0" fontId="15" fillId="0" borderId="0" xfId="1" applyFont="1" applyFill="1" applyAlignment="1">
      <alignment horizontal="centerContinuous"/>
    </xf>
    <xf numFmtId="0" fontId="16" fillId="0" borderId="0" xfId="1" applyFont="1" applyFill="1" applyAlignment="1">
      <alignment horizontal="centerContinuous"/>
    </xf>
    <xf numFmtId="0" fontId="16" fillId="0" borderId="0" xfId="1" applyFont="1" applyFill="1" applyAlignment="1">
      <alignment horizontal="right"/>
    </xf>
    <xf numFmtId="0" fontId="3" fillId="0" borderId="56" xfId="1" applyFont="1" applyFill="1" applyBorder="1"/>
    <xf numFmtId="0" fontId="9" fillId="0" borderId="56" xfId="1" applyFill="1" applyBorder="1"/>
    <xf numFmtId="0" fontId="12" fillId="0" borderId="56" xfId="1" applyFont="1" applyFill="1" applyBorder="1" applyAlignment="1">
      <alignment horizontal="right"/>
    </xf>
    <xf numFmtId="0" fontId="9" fillId="0" borderId="56" xfId="1" applyFill="1" applyBorder="1" applyAlignment="1">
      <alignment horizontal="left"/>
    </xf>
    <xf numFmtId="0" fontId="9" fillId="0" borderId="57" xfId="1" applyFill="1" applyBorder="1"/>
    <xf numFmtId="0" fontId="3" fillId="0" borderId="60" xfId="1" applyFont="1" applyFill="1" applyBorder="1"/>
    <xf numFmtId="0" fontId="9" fillId="0" borderId="60" xfId="1" applyFill="1" applyBorder="1"/>
    <xf numFmtId="0" fontId="12" fillId="0" borderId="0" xfId="1" applyFont="1" applyFill="1"/>
    <xf numFmtId="0" fontId="9" fillId="0" borderId="0" xfId="1" applyFont="1" applyFill="1"/>
    <xf numFmtId="0" fontId="9" fillId="0" borderId="0" xfId="1" applyFill="1" applyAlignment="1">
      <alignment horizontal="right"/>
    </xf>
    <xf numFmtId="0" fontId="9" fillId="0" borderId="0" xfId="1" applyFill="1" applyAlignment="1"/>
    <xf numFmtId="49" fontId="4" fillId="0" borderId="66" xfId="1" applyNumberFormat="1" applyFont="1" applyFill="1" applyBorder="1"/>
    <xf numFmtId="0" fontId="4" fillId="0" borderId="15" xfId="1" applyFont="1" applyFill="1" applyBorder="1" applyAlignment="1">
      <alignment horizontal="center"/>
    </xf>
    <xf numFmtId="0" fontId="4" fillId="0" borderId="15" xfId="1" applyNumberFormat="1" applyFont="1" applyFill="1" applyBorder="1" applyAlignment="1">
      <alignment horizontal="center"/>
    </xf>
    <xf numFmtId="0" fontId="4" fillId="0" borderId="66" xfId="1" applyFont="1" applyFill="1" applyBorder="1" applyAlignment="1">
      <alignment horizontal="center"/>
    </xf>
    <xf numFmtId="0" fontId="5" fillId="0" borderId="64" xfId="1" applyFont="1" applyFill="1" applyBorder="1" applyAlignment="1">
      <alignment horizontal="center"/>
    </xf>
    <xf numFmtId="49" fontId="5" fillId="0" borderId="64" xfId="1" applyNumberFormat="1" applyFont="1" applyFill="1" applyBorder="1" applyAlignment="1">
      <alignment horizontal="left"/>
    </xf>
    <xf numFmtId="0" fontId="5" fillId="0" borderId="64" xfId="1" applyFont="1" applyFill="1" applyBorder="1"/>
    <xf numFmtId="0" fontId="9" fillId="0" borderId="64" xfId="1" applyFill="1" applyBorder="1" applyAlignment="1">
      <alignment horizontal="center"/>
    </xf>
    <xf numFmtId="0" fontId="9" fillId="0" borderId="64" xfId="1" applyNumberFormat="1" applyFill="1" applyBorder="1" applyAlignment="1">
      <alignment horizontal="right"/>
    </xf>
    <xf numFmtId="0" fontId="9" fillId="0" borderId="64" xfId="1" applyNumberFormat="1" applyFill="1" applyBorder="1"/>
    <xf numFmtId="0" fontId="9" fillId="0" borderId="0" xfId="1" applyNumberFormat="1"/>
    <xf numFmtId="0" fontId="17" fillId="0" borderId="0" xfId="1" applyFont="1"/>
    <xf numFmtId="0" fontId="7" fillId="0" borderId="64" xfId="1" applyFont="1" applyFill="1" applyBorder="1" applyAlignment="1">
      <alignment horizontal="center"/>
    </xf>
    <xf numFmtId="49" fontId="8" fillId="0" borderId="64" xfId="1" applyNumberFormat="1" applyFont="1" applyFill="1" applyBorder="1" applyAlignment="1">
      <alignment horizontal="left"/>
    </xf>
    <xf numFmtId="0" fontId="8" fillId="0" borderId="64" xfId="1" applyFont="1" applyFill="1" applyBorder="1" applyAlignment="1">
      <alignment wrapText="1"/>
    </xf>
    <xf numFmtId="49" fontId="18" fillId="0" borderId="64" xfId="1" applyNumberFormat="1" applyFont="1" applyFill="1" applyBorder="1" applyAlignment="1">
      <alignment horizontal="center" shrinkToFit="1"/>
    </xf>
    <xf numFmtId="4" fontId="18" fillId="0" borderId="64" xfId="1" applyNumberFormat="1" applyFont="1" applyFill="1" applyBorder="1" applyAlignment="1">
      <alignment horizontal="right"/>
    </xf>
    <xf numFmtId="4" fontId="18" fillId="0" borderId="64" xfId="1" applyNumberFormat="1" applyFont="1" applyFill="1" applyBorder="1"/>
    <xf numFmtId="0" fontId="12" fillId="0" borderId="64" xfId="1" applyFont="1" applyFill="1" applyBorder="1" applyAlignment="1">
      <alignment horizontal="center"/>
    </xf>
    <xf numFmtId="49" fontId="12" fillId="0" borderId="64" xfId="1" applyNumberFormat="1" applyFont="1" applyFill="1" applyBorder="1" applyAlignment="1">
      <alignment horizontal="left"/>
    </xf>
    <xf numFmtId="0" fontId="0" fillId="0" borderId="0" xfId="0" applyFill="1"/>
    <xf numFmtId="0" fontId="9" fillId="0" borderId="40" xfId="1" applyFill="1" applyBorder="1" applyAlignment="1">
      <alignment horizontal="center"/>
    </xf>
    <xf numFmtId="49" fontId="3" fillId="0" borderId="40" xfId="1" applyNumberFormat="1" applyFont="1" applyFill="1" applyBorder="1" applyAlignment="1">
      <alignment horizontal="left"/>
    </xf>
    <xf numFmtId="0" fontId="3" fillId="0" borderId="40" xfId="1" applyFont="1" applyFill="1" applyBorder="1"/>
    <xf numFmtId="4" fontId="9" fillId="0" borderId="40" xfId="1" applyNumberFormat="1" applyFill="1" applyBorder="1" applyAlignment="1">
      <alignment horizontal="right"/>
    </xf>
    <xf numFmtId="4" fontId="5" fillId="0" borderId="40" xfId="1" applyNumberFormat="1" applyFont="1" applyFill="1" applyBorder="1"/>
    <xf numFmtId="3" fontId="9" fillId="0" borderId="0" xfId="1" applyNumberFormat="1"/>
    <xf numFmtId="0" fontId="9" fillId="0" borderId="0" xfId="1" applyBorder="1"/>
    <xf numFmtId="0" fontId="20" fillId="0" borderId="0" xfId="1" applyFont="1" applyAlignment="1"/>
    <xf numFmtId="0" fontId="9" fillId="0" borderId="0" xfId="1" applyAlignment="1">
      <alignment horizontal="right"/>
    </xf>
    <xf numFmtId="0" fontId="21" fillId="0" borderId="0" xfId="1" applyFont="1" applyBorder="1"/>
    <xf numFmtId="3" fontId="21" fillId="0" borderId="0" xfId="1" applyNumberFormat="1" applyFont="1" applyBorder="1" applyAlignment="1">
      <alignment horizontal="right"/>
    </xf>
    <xf numFmtId="4" fontId="21" fillId="0" borderId="0" xfId="1" applyNumberFormat="1" applyFont="1" applyBorder="1"/>
    <xf numFmtId="0" fontId="20" fillId="0" borderId="0" xfId="1" applyFont="1" applyBorder="1" applyAlignment="1"/>
    <xf numFmtId="0" fontId="9" fillId="0" borderId="0" xfId="1" applyBorder="1" applyAlignment="1">
      <alignment horizontal="right"/>
    </xf>
    <xf numFmtId="4" fontId="22" fillId="0" borderId="64" xfId="1" applyNumberFormat="1" applyFont="1" applyFill="1" applyBorder="1" applyAlignment="1">
      <alignment horizontal="right" wrapText="1"/>
    </xf>
    <xf numFmtId="0" fontId="22" fillId="0" borderId="64" xfId="1" applyFont="1" applyFill="1" applyBorder="1" applyAlignment="1">
      <alignment horizontal="left" wrapText="1"/>
    </xf>
    <xf numFmtId="0" fontId="22" fillId="0" borderId="64" xfId="0" applyFont="1" applyFill="1" applyBorder="1" applyAlignment="1">
      <alignment horizontal="right"/>
    </xf>
    <xf numFmtId="0" fontId="23" fillId="0" borderId="0" xfId="1" applyFont="1"/>
    <xf numFmtId="0" fontId="0" fillId="0" borderId="0" xfId="0" applyFill="1"/>
    <xf numFmtId="4" fontId="18" fillId="3" borderId="64" xfId="1" applyNumberFormat="1" applyFont="1" applyFill="1" applyBorder="1" applyAlignment="1" applyProtection="1">
      <alignment horizontal="right"/>
      <protection locked="0"/>
    </xf>
    <xf numFmtId="0" fontId="5" fillId="0" borderId="64" xfId="1" applyNumberFormat="1" applyFont="1" applyFill="1" applyBorder="1" applyAlignment="1">
      <alignment horizontal="left"/>
    </xf>
    <xf numFmtId="0" fontId="12" fillId="0" borderId="5" xfId="0" applyNumberFormat="1" applyFont="1" applyFill="1" applyBorder="1" applyAlignment="1">
      <alignment horizontal="center" vertical="center"/>
    </xf>
    <xf numFmtId="49" fontId="12" fillId="0" borderId="5" xfId="0" applyNumberFormat="1" applyFont="1" applyFill="1" applyBorder="1" applyAlignment="1">
      <alignment horizontal="center"/>
    </xf>
    <xf numFmtId="49" fontId="12" fillId="0" borderId="5" xfId="0" applyNumberFormat="1" applyFont="1" applyFill="1" applyBorder="1" applyAlignment="1">
      <alignment horizontal="center" vertical="center"/>
    </xf>
    <xf numFmtId="4" fontId="7" fillId="0" borderId="6" xfId="0" applyNumberFormat="1" applyFont="1" applyFill="1" applyBorder="1"/>
    <xf numFmtId="4" fontId="7" fillId="0" borderId="64" xfId="0" applyNumberFormat="1" applyFont="1" applyFill="1" applyBorder="1"/>
    <xf numFmtId="4" fontId="7" fillId="0" borderId="65" xfId="0" applyNumberFormat="1" applyFont="1" applyFill="1" applyBorder="1"/>
    <xf numFmtId="4" fontId="5" fillId="0" borderId="62" xfId="0" applyNumberFormat="1" applyFont="1" applyFill="1" applyBorder="1"/>
    <xf numFmtId="4" fontId="5" fillId="0" borderId="36" xfId="0" applyNumberFormat="1" applyFont="1" applyFill="1" applyBorder="1"/>
    <xf numFmtId="4" fontId="5" fillId="0" borderId="63" xfId="0" applyNumberFormat="1" applyFont="1" applyFill="1" applyBorder="1"/>
    <xf numFmtId="4" fontId="18" fillId="3" borderId="64" xfId="1" applyNumberFormat="1" applyFont="1" applyFill="1" applyBorder="1" applyAlignment="1">
      <alignment horizontal="right"/>
    </xf>
    <xf numFmtId="0" fontId="12" fillId="0" borderId="64" xfId="1" applyFont="1" applyFill="1" applyBorder="1" applyAlignment="1">
      <alignment horizontal="center" vertical="center"/>
    </xf>
    <xf numFmtId="49" fontId="12" fillId="0" borderId="64" xfId="1" applyNumberFormat="1" applyFont="1" applyFill="1" applyBorder="1" applyAlignment="1">
      <alignment horizontal="center" vertical="center"/>
    </xf>
    <xf numFmtId="0" fontId="9" fillId="0" borderId="0" xfId="1" applyAlignment="1">
      <alignment horizontal="center" vertical="center"/>
    </xf>
    <xf numFmtId="0" fontId="17" fillId="0" borderId="0" xfId="1" applyFont="1" applyAlignment="1">
      <alignment horizontal="center" vertical="center"/>
    </xf>
    <xf numFmtId="49" fontId="3" fillId="0" borderId="66" xfId="1" applyNumberFormat="1" applyFont="1" applyFill="1" applyBorder="1" applyAlignment="1">
      <alignment horizontal="left"/>
    </xf>
    <xf numFmtId="0" fontId="3" fillId="0" borderId="66" xfId="1" applyFont="1" applyFill="1" applyBorder="1"/>
    <xf numFmtId="0" fontId="9" fillId="0" borderId="66" xfId="1" applyFill="1" applyBorder="1" applyAlignment="1">
      <alignment horizontal="center"/>
    </xf>
    <xf numFmtId="4" fontId="9" fillId="0" borderId="66" xfId="1" applyNumberFormat="1" applyFill="1" applyBorder="1" applyAlignment="1">
      <alignment horizontal="right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0" fillId="0" borderId="0" xfId="0" applyAlignment="1">
      <alignment horizontal="left" wrapText="1"/>
    </xf>
    <xf numFmtId="0" fontId="5" fillId="0" borderId="25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10" fillId="0" borderId="47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9" fillId="0" borderId="54" xfId="1" applyFont="1" applyBorder="1" applyAlignment="1">
      <alignment horizontal="center"/>
    </xf>
    <xf numFmtId="0" fontId="9" fillId="0" borderId="55" xfId="1" applyFont="1" applyBorder="1" applyAlignment="1">
      <alignment horizontal="center"/>
    </xf>
    <xf numFmtId="0" fontId="9" fillId="0" borderId="58" xfId="1" applyFont="1" applyBorder="1" applyAlignment="1">
      <alignment horizontal="center"/>
    </xf>
    <xf numFmtId="0" fontId="9" fillId="0" borderId="59" xfId="1" applyFont="1" applyBorder="1" applyAlignment="1">
      <alignment horizontal="center"/>
    </xf>
    <xf numFmtId="0" fontId="9" fillId="0" borderId="60" xfId="1" applyFont="1" applyBorder="1" applyAlignment="1">
      <alignment horizontal="left"/>
    </xf>
    <xf numFmtId="0" fontId="9" fillId="0" borderId="61" xfId="1" applyFont="1" applyBorder="1" applyAlignment="1">
      <alignment horizontal="left"/>
    </xf>
    <xf numFmtId="3" fontId="5" fillId="0" borderId="32" xfId="0" applyNumberFormat="1" applyFont="1" applyFill="1" applyBorder="1" applyAlignment="1">
      <alignment horizontal="right"/>
    </xf>
    <xf numFmtId="3" fontId="5" fillId="0" borderId="39" xfId="0" applyNumberFormat="1" applyFont="1" applyFill="1" applyBorder="1" applyAlignment="1">
      <alignment horizontal="right"/>
    </xf>
    <xf numFmtId="4" fontId="5" fillId="0" borderId="17" xfId="1" applyNumberFormat="1" applyFont="1" applyFill="1" applyBorder="1" applyAlignment="1"/>
    <xf numFmtId="0" fontId="0" fillId="0" borderId="15" xfId="0" applyBorder="1" applyAlignment="1"/>
    <xf numFmtId="0" fontId="19" fillId="0" borderId="13" xfId="1" applyFont="1" applyFill="1" applyBorder="1" applyAlignment="1">
      <alignment horizontal="left" wrapText="1"/>
    </xf>
    <xf numFmtId="0" fontId="0" fillId="0" borderId="0" xfId="0" applyFill="1" applyAlignment="1">
      <alignment horizontal="left"/>
    </xf>
    <xf numFmtId="0" fontId="0" fillId="0" borderId="6" xfId="0" applyFill="1" applyBorder="1" applyAlignment="1">
      <alignment horizontal="left"/>
    </xf>
    <xf numFmtId="0" fontId="19" fillId="0" borderId="13" xfId="1" applyFont="1" applyFill="1" applyBorder="1" applyAlignment="1">
      <alignment horizontal="left" wrapText="1" indent="1"/>
    </xf>
    <xf numFmtId="0" fontId="0" fillId="0" borderId="0" xfId="0" applyFill="1"/>
    <xf numFmtId="0" fontId="0" fillId="0" borderId="6" xfId="0" applyFill="1" applyBorder="1"/>
    <xf numFmtId="0" fontId="19" fillId="0" borderId="13" xfId="1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14" fillId="0" borderId="0" xfId="1" applyFont="1" applyAlignment="1">
      <alignment horizontal="center"/>
    </xf>
    <xf numFmtId="0" fontId="9" fillId="0" borderId="54" xfId="1" applyFont="1" applyFill="1" applyBorder="1" applyAlignment="1">
      <alignment horizontal="center"/>
    </xf>
    <xf numFmtId="0" fontId="9" fillId="0" borderId="55" xfId="1" applyFont="1" applyFill="1" applyBorder="1" applyAlignment="1">
      <alignment horizontal="center"/>
    </xf>
    <xf numFmtId="49" fontId="9" fillId="0" borderId="58" xfId="1" applyNumberFormat="1" applyFont="1" applyFill="1" applyBorder="1" applyAlignment="1">
      <alignment horizontal="center"/>
    </xf>
    <xf numFmtId="0" fontId="9" fillId="0" borderId="59" xfId="1" applyFont="1" applyFill="1" applyBorder="1" applyAlignment="1">
      <alignment horizontal="center"/>
    </xf>
    <xf numFmtId="0" fontId="9" fillId="0" borderId="60" xfId="1" applyFill="1" applyBorder="1" applyAlignment="1">
      <alignment horizontal="center" shrinkToFit="1"/>
    </xf>
    <xf numFmtId="0" fontId="9" fillId="0" borderId="61" xfId="1" applyFill="1" applyBorder="1" applyAlignment="1">
      <alignment horizontal="center" shrinkToFit="1"/>
    </xf>
    <xf numFmtId="0" fontId="0" fillId="0" borderId="0" xfId="0" applyFill="1" applyAlignment="1"/>
    <xf numFmtId="0" fontId="0" fillId="0" borderId="6" xfId="0" applyFill="1" applyBorder="1" applyAlignment="1"/>
    <xf numFmtId="0" fontId="22" fillId="0" borderId="13" xfId="1" applyFont="1" applyFill="1" applyBorder="1" applyAlignment="1">
      <alignment horizontal="left" wrapText="1"/>
    </xf>
    <xf numFmtId="0" fontId="0" fillId="0" borderId="0" xfId="0" applyFill="1" applyAlignment="1">
      <alignment horizontal="left" wrapText="1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5"/>
  <sheetViews>
    <sheetView tabSelected="1" zoomScaleNormal="100" workbookViewId="0">
      <selection activeCell="B56" sqref="B56"/>
    </sheetView>
  </sheetViews>
  <sheetFormatPr defaultRowHeight="12.75" x14ac:dyDescent="0.2"/>
  <cols>
    <col min="1" max="1" width="11.28515625" customWidth="1"/>
    <col min="2" max="2" width="15" customWidth="1"/>
    <col min="3" max="3" width="15.85546875" customWidth="1"/>
    <col min="4" max="4" width="14.7109375" customWidth="1"/>
    <col min="5" max="5" width="13.85546875" customWidth="1"/>
    <col min="6" max="6" width="18.5703125" customWidth="1"/>
    <col min="7" max="7" width="5.140625" customWidth="1"/>
  </cols>
  <sheetData>
    <row r="1" spans="1:57" ht="21.75" customHeight="1" x14ac:dyDescent="0.25">
      <c r="A1" s="1" t="s">
        <v>36</v>
      </c>
      <c r="B1" s="2"/>
      <c r="C1" s="2"/>
      <c r="D1" s="2"/>
      <c r="E1" s="2"/>
      <c r="F1" s="2"/>
      <c r="G1" s="2"/>
    </row>
    <row r="2" spans="1:57" ht="15" customHeight="1" thickBot="1" x14ac:dyDescent="0.25"/>
    <row r="3" spans="1:57" ht="12.95" customHeight="1" x14ac:dyDescent="0.2">
      <c r="A3" s="3" t="s">
        <v>0</v>
      </c>
      <c r="B3" s="4"/>
      <c r="C3" s="5" t="s">
        <v>1</v>
      </c>
      <c r="D3" s="5"/>
      <c r="E3" s="5"/>
      <c r="F3" s="5" t="s">
        <v>2</v>
      </c>
      <c r="G3" s="6"/>
    </row>
    <row r="4" spans="1:57" ht="12.95" customHeight="1" x14ac:dyDescent="0.2">
      <c r="A4" s="7"/>
      <c r="B4" s="8"/>
      <c r="C4" s="9"/>
      <c r="D4" s="10"/>
      <c r="E4" s="10"/>
      <c r="F4" s="11"/>
      <c r="G4" s="12"/>
    </row>
    <row r="5" spans="1:57" ht="12.95" customHeight="1" x14ac:dyDescent="0.2">
      <c r="A5" s="13" t="s">
        <v>4</v>
      </c>
      <c r="B5" s="14"/>
      <c r="C5" s="15" t="s">
        <v>5</v>
      </c>
      <c r="D5" s="15"/>
      <c r="E5" s="15"/>
      <c r="F5" s="16" t="s">
        <v>6</v>
      </c>
      <c r="G5" s="17"/>
    </row>
    <row r="6" spans="1:57" ht="12.95" customHeight="1" x14ac:dyDescent="0.2">
      <c r="A6" s="7"/>
      <c r="B6" s="8"/>
      <c r="C6" s="9" t="s">
        <v>137</v>
      </c>
      <c r="D6" s="10"/>
      <c r="E6" s="10"/>
      <c r="F6" s="18"/>
      <c r="G6" s="12"/>
    </row>
    <row r="7" spans="1:57" x14ac:dyDescent="0.2">
      <c r="A7" s="13" t="s">
        <v>7</v>
      </c>
      <c r="B7" s="15"/>
      <c r="C7" s="215" t="s">
        <v>35</v>
      </c>
      <c r="D7" s="216"/>
      <c r="E7" s="19" t="s">
        <v>8</v>
      </c>
      <c r="F7" s="20"/>
      <c r="G7" s="21">
        <v>0</v>
      </c>
      <c r="H7" s="22"/>
      <c r="I7" s="22"/>
    </row>
    <row r="8" spans="1:57" x14ac:dyDescent="0.2">
      <c r="A8" s="13" t="s">
        <v>9</v>
      </c>
      <c r="B8" s="15"/>
      <c r="C8" s="215" t="s">
        <v>39</v>
      </c>
      <c r="D8" s="216"/>
      <c r="E8" s="16" t="s">
        <v>10</v>
      </c>
      <c r="F8" s="15"/>
      <c r="G8" s="23">
        <f>IF(PocetMJ=0,,ROUND((F30+F32)/PocetMJ,1))</f>
        <v>0</v>
      </c>
    </row>
    <row r="9" spans="1:57" x14ac:dyDescent="0.2">
      <c r="A9" s="24" t="s">
        <v>11</v>
      </c>
      <c r="B9" s="25"/>
      <c r="C9" s="25"/>
      <c r="D9" s="25"/>
      <c r="E9" s="26" t="s">
        <v>12</v>
      </c>
      <c r="F9" s="25"/>
      <c r="G9" s="27"/>
    </row>
    <row r="10" spans="1:57" x14ac:dyDescent="0.2">
      <c r="A10" s="28" t="s">
        <v>13</v>
      </c>
      <c r="B10" s="11"/>
      <c r="C10" s="11"/>
      <c r="D10" s="11"/>
      <c r="E10" s="29" t="s">
        <v>14</v>
      </c>
      <c r="F10" s="66"/>
      <c r="G10" s="12"/>
      <c r="BA10" s="30"/>
      <c r="BB10" s="30"/>
      <c r="BC10" s="30"/>
      <c r="BD10" s="30"/>
      <c r="BE10" s="30"/>
    </row>
    <row r="11" spans="1:57" x14ac:dyDescent="0.2">
      <c r="A11" s="28"/>
      <c r="B11" s="66" t="s">
        <v>28</v>
      </c>
      <c r="C11" s="11"/>
      <c r="D11" s="11"/>
      <c r="E11" s="217"/>
      <c r="F11" s="218"/>
      <c r="G11" s="219"/>
    </row>
    <row r="12" spans="1:57" ht="28.5" customHeight="1" thickBot="1" x14ac:dyDescent="0.25">
      <c r="A12" s="31" t="s">
        <v>15</v>
      </c>
      <c r="B12" s="32"/>
      <c r="C12" s="32"/>
      <c r="D12" s="32"/>
      <c r="E12" s="33"/>
      <c r="F12" s="33"/>
      <c r="G12" s="34"/>
    </row>
    <row r="13" spans="1:57" ht="17.25" customHeight="1" thickBot="1" x14ac:dyDescent="0.25">
      <c r="A13" s="221" t="s">
        <v>34</v>
      </c>
      <c r="B13" s="222"/>
      <c r="C13" s="223"/>
      <c r="D13" s="65" t="s">
        <v>33</v>
      </c>
      <c r="E13" s="64" t="s">
        <v>32</v>
      </c>
      <c r="F13" s="226" t="s">
        <v>31</v>
      </c>
      <c r="G13" s="227"/>
    </row>
    <row r="14" spans="1:57" ht="15.95" customHeight="1" x14ac:dyDescent="0.2">
      <c r="A14" s="63" t="s">
        <v>37</v>
      </c>
      <c r="B14" s="224" t="s">
        <v>38</v>
      </c>
      <c r="C14" s="225"/>
      <c r="D14" s="62">
        <f>SUM('so000 Krycí list'!Zaklad22)</f>
        <v>0</v>
      </c>
      <c r="E14" s="58">
        <f t="shared" ref="E14:E22" si="0">SUM(D14*0.21)</f>
        <v>0</v>
      </c>
      <c r="F14" s="58">
        <f t="shared" ref="F14:F22" si="1">SUM(D14+E14)</f>
        <v>0</v>
      </c>
      <c r="G14" s="57" t="s">
        <v>27</v>
      </c>
    </row>
    <row r="15" spans="1:57" ht="15.95" customHeight="1" x14ac:dyDescent="0.2">
      <c r="A15" s="67" t="s">
        <v>41</v>
      </c>
      <c r="B15" s="228" t="s">
        <v>40</v>
      </c>
      <c r="C15" s="229"/>
      <c r="D15" s="59">
        <f>SUM('so101 Krycí list'!Zaklad22)</f>
        <v>0</v>
      </c>
      <c r="E15" s="58">
        <f t="shared" si="0"/>
        <v>0</v>
      </c>
      <c r="F15" s="58">
        <f t="shared" si="1"/>
        <v>0</v>
      </c>
      <c r="G15" s="57" t="s">
        <v>27</v>
      </c>
    </row>
    <row r="16" spans="1:57" ht="15.95" customHeight="1" x14ac:dyDescent="0.2">
      <c r="A16" s="60"/>
      <c r="B16" s="228"/>
      <c r="C16" s="229"/>
      <c r="D16" s="59"/>
      <c r="E16" s="58">
        <f t="shared" si="0"/>
        <v>0</v>
      </c>
      <c r="F16" s="58">
        <f t="shared" si="1"/>
        <v>0</v>
      </c>
      <c r="G16" s="57" t="s">
        <v>27</v>
      </c>
    </row>
    <row r="17" spans="1:7" ht="15.95" customHeight="1" x14ac:dyDescent="0.2">
      <c r="A17" s="60"/>
      <c r="B17" s="228"/>
      <c r="C17" s="229"/>
      <c r="D17" s="59"/>
      <c r="E17" s="58">
        <f t="shared" si="0"/>
        <v>0</v>
      </c>
      <c r="F17" s="58">
        <f t="shared" si="1"/>
        <v>0</v>
      </c>
      <c r="G17" s="57" t="s">
        <v>27</v>
      </c>
    </row>
    <row r="18" spans="1:7" ht="15.95" customHeight="1" x14ac:dyDescent="0.2">
      <c r="A18" s="60"/>
      <c r="B18" s="228"/>
      <c r="C18" s="229"/>
      <c r="D18" s="61"/>
      <c r="E18" s="58">
        <f t="shared" si="0"/>
        <v>0</v>
      </c>
      <c r="F18" s="58">
        <f t="shared" si="1"/>
        <v>0</v>
      </c>
      <c r="G18" s="57" t="s">
        <v>27</v>
      </c>
    </row>
    <row r="19" spans="1:7" ht="15.95" customHeight="1" x14ac:dyDescent="0.2">
      <c r="A19" s="60"/>
      <c r="B19" s="228"/>
      <c r="C19" s="229"/>
      <c r="D19" s="59"/>
      <c r="E19" s="58">
        <f t="shared" si="0"/>
        <v>0</v>
      </c>
      <c r="F19" s="58">
        <f t="shared" si="1"/>
        <v>0</v>
      </c>
      <c r="G19" s="57" t="s">
        <v>27</v>
      </c>
    </row>
    <row r="20" spans="1:7" ht="15.95" customHeight="1" x14ac:dyDescent="0.2">
      <c r="A20" s="60"/>
      <c r="B20" s="228"/>
      <c r="C20" s="229"/>
      <c r="D20" s="59"/>
      <c r="E20" s="58">
        <f t="shared" si="0"/>
        <v>0</v>
      </c>
      <c r="F20" s="58">
        <f t="shared" si="1"/>
        <v>0</v>
      </c>
      <c r="G20" s="57" t="s">
        <v>27</v>
      </c>
    </row>
    <row r="21" spans="1:7" ht="15.95" customHeight="1" thickBot="1" x14ac:dyDescent="0.25">
      <c r="A21" s="56"/>
      <c r="B21" s="230"/>
      <c r="C21" s="231"/>
      <c r="D21" s="55"/>
      <c r="E21" s="54">
        <f t="shared" si="0"/>
        <v>0</v>
      </c>
      <c r="F21" s="54">
        <f t="shared" si="1"/>
        <v>0</v>
      </c>
      <c r="G21" s="53" t="s">
        <v>27</v>
      </c>
    </row>
    <row r="22" spans="1:7" ht="15.95" customHeight="1" thickBot="1" x14ac:dyDescent="0.25">
      <c r="A22" s="52"/>
      <c r="B22" s="232" t="s">
        <v>30</v>
      </c>
      <c r="C22" s="233"/>
      <c r="D22" s="51">
        <f>SUM(D14:D21)</f>
        <v>0</v>
      </c>
      <c r="E22" s="50">
        <f t="shared" si="0"/>
        <v>0</v>
      </c>
      <c r="F22" s="50">
        <f t="shared" si="1"/>
        <v>0</v>
      </c>
      <c r="G22" s="49" t="s">
        <v>27</v>
      </c>
    </row>
    <row r="23" spans="1:7" x14ac:dyDescent="0.2">
      <c r="A23" s="3" t="s">
        <v>16</v>
      </c>
      <c r="B23" s="5"/>
      <c r="C23" s="35" t="s">
        <v>17</v>
      </c>
      <c r="D23" s="5"/>
      <c r="E23" s="35" t="s">
        <v>18</v>
      </c>
      <c r="F23" s="5"/>
      <c r="G23" s="6"/>
    </row>
    <row r="24" spans="1:7" x14ac:dyDescent="0.2">
      <c r="A24" s="13"/>
      <c r="B24" s="15" t="s">
        <v>35</v>
      </c>
      <c r="C24" s="16" t="s">
        <v>19</v>
      </c>
      <c r="D24" s="15"/>
      <c r="E24" s="16" t="s">
        <v>19</v>
      </c>
      <c r="F24" s="15"/>
      <c r="G24" s="17"/>
    </row>
    <row r="25" spans="1:7" x14ac:dyDescent="0.2">
      <c r="A25" s="28" t="s">
        <v>20</v>
      </c>
      <c r="B25" s="36"/>
      <c r="C25" s="29" t="s">
        <v>20</v>
      </c>
      <c r="D25" s="11"/>
      <c r="E25" s="29" t="s">
        <v>20</v>
      </c>
      <c r="F25" s="11"/>
      <c r="G25" s="12"/>
    </row>
    <row r="26" spans="1:7" x14ac:dyDescent="0.2">
      <c r="A26" s="28"/>
      <c r="B26" s="37"/>
      <c r="C26" s="29" t="s">
        <v>21</v>
      </c>
      <c r="D26" s="11"/>
      <c r="E26" s="29" t="s">
        <v>22</v>
      </c>
      <c r="F26" s="11"/>
      <c r="G26" s="12"/>
    </row>
    <row r="27" spans="1:7" x14ac:dyDescent="0.2">
      <c r="A27" s="28"/>
      <c r="B27" s="11"/>
      <c r="C27" s="29"/>
      <c r="D27" s="11"/>
      <c r="E27" s="29"/>
      <c r="F27" s="11"/>
      <c r="G27" s="12"/>
    </row>
    <row r="28" spans="1:7" ht="97.5" customHeight="1" x14ac:dyDescent="0.2">
      <c r="A28" s="28"/>
      <c r="B28" s="11"/>
      <c r="C28" s="29"/>
      <c r="D28" s="11"/>
      <c r="E28" s="29"/>
      <c r="F28" s="11"/>
      <c r="G28" s="12"/>
    </row>
    <row r="29" spans="1:7" x14ac:dyDescent="0.2">
      <c r="A29" s="13" t="s">
        <v>23</v>
      </c>
      <c r="B29" s="15"/>
      <c r="C29" s="38">
        <v>0</v>
      </c>
      <c r="D29" s="15" t="s">
        <v>24</v>
      </c>
      <c r="E29" s="16"/>
      <c r="F29" s="39"/>
      <c r="G29" s="17"/>
    </row>
    <row r="30" spans="1:7" x14ac:dyDescent="0.2">
      <c r="A30" s="13" t="s">
        <v>23</v>
      </c>
      <c r="B30" s="15"/>
      <c r="C30" s="38">
        <v>15</v>
      </c>
      <c r="D30" s="15" t="s">
        <v>24</v>
      </c>
      <c r="E30" s="16"/>
      <c r="F30" s="39"/>
      <c r="G30" s="17"/>
    </row>
    <row r="31" spans="1:7" x14ac:dyDescent="0.2">
      <c r="A31" s="13" t="s">
        <v>25</v>
      </c>
      <c r="B31" s="15"/>
      <c r="C31" s="38">
        <v>15</v>
      </c>
      <c r="D31" s="15" t="s">
        <v>24</v>
      </c>
      <c r="E31" s="16"/>
      <c r="F31" s="40"/>
      <c r="G31" s="27"/>
    </row>
    <row r="32" spans="1:7" x14ac:dyDescent="0.2">
      <c r="A32" s="13" t="s">
        <v>23</v>
      </c>
      <c r="B32" s="15"/>
      <c r="C32" s="38">
        <v>21</v>
      </c>
      <c r="D32" s="15" t="s">
        <v>24</v>
      </c>
      <c r="E32" s="16"/>
      <c r="F32" s="39">
        <f>SUM(D22)</f>
        <v>0</v>
      </c>
      <c r="G32" s="17"/>
    </row>
    <row r="33" spans="1:8" x14ac:dyDescent="0.2">
      <c r="A33" s="13" t="s">
        <v>25</v>
      </c>
      <c r="B33" s="15"/>
      <c r="C33" s="38">
        <v>21</v>
      </c>
      <c r="D33" s="15" t="s">
        <v>24</v>
      </c>
      <c r="E33" s="16"/>
      <c r="F33" s="40">
        <f>SUM(E22)</f>
        <v>0</v>
      </c>
      <c r="G33" s="27"/>
    </row>
    <row r="34" spans="1:8" s="46" customFormat="1" ht="19.5" customHeight="1" thickBot="1" x14ac:dyDescent="0.3">
      <c r="A34" s="41" t="s">
        <v>29</v>
      </c>
      <c r="B34" s="42"/>
      <c r="C34" s="42"/>
      <c r="D34" s="42"/>
      <c r="E34" s="43"/>
      <c r="F34" s="44">
        <f>SUM(F22)</f>
        <v>0</v>
      </c>
      <c r="G34" s="45"/>
    </row>
    <row r="36" spans="1:8" x14ac:dyDescent="0.2">
      <c r="A36" s="47" t="s">
        <v>26</v>
      </c>
      <c r="B36" s="47"/>
      <c r="C36" s="47"/>
      <c r="D36" s="47"/>
      <c r="E36" s="47"/>
      <c r="F36" s="47"/>
      <c r="G36" s="47"/>
      <c r="H36" t="s">
        <v>3</v>
      </c>
    </row>
    <row r="37" spans="1:8" ht="14.25" customHeight="1" x14ac:dyDescent="0.2">
      <c r="A37" s="47"/>
      <c r="B37" s="234"/>
      <c r="C37" s="234"/>
      <c r="D37" s="234"/>
      <c r="E37" s="234"/>
      <c r="F37" s="234"/>
      <c r="G37" s="234"/>
      <c r="H37" t="s">
        <v>3</v>
      </c>
    </row>
    <row r="38" spans="1:8" ht="12.75" customHeight="1" x14ac:dyDescent="0.2">
      <c r="A38" s="48"/>
      <c r="B38" s="234"/>
      <c r="C38" s="234"/>
      <c r="D38" s="234"/>
      <c r="E38" s="234"/>
      <c r="F38" s="234"/>
      <c r="G38" s="234"/>
      <c r="H38" t="s">
        <v>3</v>
      </c>
    </row>
    <row r="39" spans="1:8" x14ac:dyDescent="0.2">
      <c r="A39" s="48"/>
      <c r="B39" s="234"/>
      <c r="C39" s="234"/>
      <c r="D39" s="234"/>
      <c r="E39" s="234"/>
      <c r="F39" s="234"/>
      <c r="G39" s="234"/>
      <c r="H39" t="s">
        <v>3</v>
      </c>
    </row>
    <row r="40" spans="1:8" x14ac:dyDescent="0.2">
      <c r="A40" s="48"/>
      <c r="B40" s="234"/>
      <c r="C40" s="234"/>
      <c r="D40" s="234"/>
      <c r="E40" s="234"/>
      <c r="F40" s="234"/>
      <c r="G40" s="234"/>
      <c r="H40" t="s">
        <v>3</v>
      </c>
    </row>
    <row r="41" spans="1:8" x14ac:dyDescent="0.2">
      <c r="A41" s="48"/>
      <c r="B41" s="234"/>
      <c r="C41" s="234"/>
      <c r="D41" s="234"/>
      <c r="E41" s="234"/>
      <c r="F41" s="234"/>
      <c r="G41" s="234"/>
      <c r="H41" t="s">
        <v>3</v>
      </c>
    </row>
    <row r="42" spans="1:8" x14ac:dyDescent="0.2">
      <c r="A42" s="48"/>
      <c r="B42" s="234"/>
      <c r="C42" s="234"/>
      <c r="D42" s="234"/>
      <c r="E42" s="234"/>
      <c r="F42" s="234"/>
      <c r="G42" s="234"/>
      <c r="H42" t="s">
        <v>3</v>
      </c>
    </row>
    <row r="43" spans="1:8" x14ac:dyDescent="0.2">
      <c r="A43" s="48"/>
      <c r="B43" s="234"/>
      <c r="C43" s="234"/>
      <c r="D43" s="234"/>
      <c r="E43" s="234"/>
      <c r="F43" s="234"/>
      <c r="G43" s="234"/>
      <c r="H43" t="s">
        <v>3</v>
      </c>
    </row>
    <row r="44" spans="1:8" x14ac:dyDescent="0.2">
      <c r="A44" s="48"/>
      <c r="B44" s="234"/>
      <c r="C44" s="234"/>
      <c r="D44" s="234"/>
      <c r="E44" s="234"/>
      <c r="F44" s="234"/>
      <c r="G44" s="234"/>
      <c r="H44" t="s">
        <v>3</v>
      </c>
    </row>
    <row r="45" spans="1:8" ht="3" customHeight="1" x14ac:dyDescent="0.2">
      <c r="A45" s="48"/>
      <c r="B45" s="234"/>
      <c r="C45" s="234"/>
      <c r="D45" s="234"/>
      <c r="E45" s="234"/>
      <c r="F45" s="234"/>
      <c r="G45" s="234"/>
      <c r="H45" t="s">
        <v>3</v>
      </c>
    </row>
    <row r="46" spans="1:8" x14ac:dyDescent="0.2">
      <c r="B46" s="220"/>
      <c r="C46" s="220"/>
      <c r="D46" s="220"/>
      <c r="E46" s="220"/>
      <c r="F46" s="220"/>
      <c r="G46" s="220"/>
    </row>
    <row r="47" spans="1:8" x14ac:dyDescent="0.2">
      <c r="B47" s="220"/>
      <c r="C47" s="220"/>
      <c r="D47" s="220"/>
      <c r="E47" s="220"/>
      <c r="F47" s="220"/>
      <c r="G47" s="220"/>
    </row>
    <row r="48" spans="1:8" x14ac:dyDescent="0.2">
      <c r="B48" s="220"/>
      <c r="C48" s="220"/>
      <c r="D48" s="220"/>
      <c r="E48" s="220"/>
      <c r="F48" s="220"/>
      <c r="G48" s="220"/>
    </row>
    <row r="49" spans="2:7" x14ac:dyDescent="0.2">
      <c r="B49" s="220"/>
      <c r="C49" s="220"/>
      <c r="D49" s="220"/>
      <c r="E49" s="220"/>
      <c r="F49" s="220"/>
      <c r="G49" s="220"/>
    </row>
    <row r="50" spans="2:7" x14ac:dyDescent="0.2">
      <c r="B50" s="220"/>
      <c r="C50" s="220"/>
      <c r="D50" s="220"/>
      <c r="E50" s="220"/>
      <c r="F50" s="220"/>
      <c r="G50" s="220"/>
    </row>
    <row r="51" spans="2:7" x14ac:dyDescent="0.2">
      <c r="B51" s="220"/>
      <c r="C51" s="220"/>
      <c r="D51" s="220"/>
      <c r="E51" s="220"/>
      <c r="F51" s="220"/>
      <c r="G51" s="220"/>
    </row>
    <row r="52" spans="2:7" x14ac:dyDescent="0.2">
      <c r="B52" s="220"/>
      <c r="C52" s="220"/>
      <c r="D52" s="220"/>
      <c r="E52" s="220"/>
      <c r="F52" s="220"/>
      <c r="G52" s="220"/>
    </row>
    <row r="53" spans="2:7" x14ac:dyDescent="0.2">
      <c r="B53" s="220"/>
      <c r="C53" s="220"/>
      <c r="D53" s="220"/>
      <c r="E53" s="220"/>
      <c r="F53" s="220"/>
      <c r="G53" s="220"/>
    </row>
    <row r="54" spans="2:7" x14ac:dyDescent="0.2">
      <c r="B54" s="220"/>
      <c r="C54" s="220"/>
      <c r="D54" s="220"/>
      <c r="E54" s="220"/>
      <c r="F54" s="220"/>
      <c r="G54" s="220"/>
    </row>
    <row r="55" spans="2:7" x14ac:dyDescent="0.2">
      <c r="B55" s="220"/>
      <c r="C55" s="220"/>
      <c r="D55" s="220"/>
      <c r="E55" s="220"/>
      <c r="F55" s="220"/>
      <c r="G55" s="220"/>
    </row>
  </sheetData>
  <sheetProtection password="EA73" sheet="1" objects="1" scenarios="1"/>
  <mergeCells count="25">
    <mergeCell ref="B47:G47"/>
    <mergeCell ref="B48:G48"/>
    <mergeCell ref="B37:G45"/>
    <mergeCell ref="B55:G55"/>
    <mergeCell ref="B49:G49"/>
    <mergeCell ref="B50:G50"/>
    <mergeCell ref="B51:G51"/>
    <mergeCell ref="B52:G52"/>
    <mergeCell ref="B53:G53"/>
    <mergeCell ref="B54:G54"/>
    <mergeCell ref="C7:D7"/>
    <mergeCell ref="C8:D8"/>
    <mergeCell ref="E11:G11"/>
    <mergeCell ref="B46:G46"/>
    <mergeCell ref="A13:C13"/>
    <mergeCell ref="B14:C14"/>
    <mergeCell ref="F13:G13"/>
    <mergeCell ref="B15:C15"/>
    <mergeCell ref="B16:C16"/>
    <mergeCell ref="B17:C17"/>
    <mergeCell ref="B19:C19"/>
    <mergeCell ref="B18:C18"/>
    <mergeCell ref="B20:C20"/>
    <mergeCell ref="B21:C21"/>
    <mergeCell ref="B22:C22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5"/>
  <sheetViews>
    <sheetView topLeftCell="A16" workbookViewId="0">
      <selection activeCell="B37" sqref="B37:G45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2.5703125" customWidth="1"/>
    <col min="6" max="6" width="19.7109375" customWidth="1"/>
    <col min="7" max="7" width="14.140625" customWidth="1"/>
  </cols>
  <sheetData>
    <row r="1" spans="1:57" ht="21.75" customHeight="1" x14ac:dyDescent="0.25">
      <c r="A1" s="1" t="s">
        <v>42</v>
      </c>
      <c r="B1" s="2"/>
      <c r="C1" s="2"/>
      <c r="D1" s="2"/>
      <c r="E1" s="2"/>
      <c r="F1" s="2"/>
      <c r="G1" s="2"/>
    </row>
    <row r="2" spans="1:57" ht="15" customHeight="1" thickBot="1" x14ac:dyDescent="0.25"/>
    <row r="3" spans="1:57" ht="12.95" customHeight="1" x14ac:dyDescent="0.2">
      <c r="A3" s="3" t="s">
        <v>0</v>
      </c>
      <c r="B3" s="4"/>
      <c r="C3" s="5" t="s">
        <v>1</v>
      </c>
      <c r="D3" s="5"/>
      <c r="E3" s="5"/>
      <c r="F3" s="5" t="s">
        <v>2</v>
      </c>
      <c r="G3" s="6"/>
    </row>
    <row r="4" spans="1:57" ht="12.95" customHeight="1" x14ac:dyDescent="0.2">
      <c r="A4" s="7"/>
      <c r="B4" s="8"/>
      <c r="C4" s="9" t="s">
        <v>43</v>
      </c>
      <c r="D4" s="10"/>
      <c r="E4" s="10"/>
      <c r="F4" s="11"/>
      <c r="G4" s="12"/>
    </row>
    <row r="5" spans="1:57" ht="12.95" customHeight="1" x14ac:dyDescent="0.2">
      <c r="A5" s="13" t="s">
        <v>4</v>
      </c>
      <c r="B5" s="14"/>
      <c r="C5" s="15" t="s">
        <v>5</v>
      </c>
      <c r="D5" s="15"/>
      <c r="E5" s="15"/>
      <c r="F5" s="16" t="s">
        <v>6</v>
      </c>
      <c r="G5" s="17"/>
    </row>
    <row r="6" spans="1:57" ht="12.95" customHeight="1" x14ac:dyDescent="0.2">
      <c r="A6" s="7"/>
      <c r="B6" s="8"/>
      <c r="C6" s="9" t="s">
        <v>137</v>
      </c>
      <c r="D6" s="10"/>
      <c r="E6" s="10"/>
      <c r="F6" s="18"/>
      <c r="G6" s="12"/>
    </row>
    <row r="7" spans="1:57" x14ac:dyDescent="0.2">
      <c r="A7" s="13" t="s">
        <v>7</v>
      </c>
      <c r="B7" s="15"/>
      <c r="C7" s="215"/>
      <c r="D7" s="216"/>
      <c r="E7" s="19" t="s">
        <v>8</v>
      </c>
      <c r="F7" s="20"/>
      <c r="G7" s="21">
        <v>0</v>
      </c>
      <c r="H7" s="22"/>
      <c r="I7" s="22"/>
    </row>
    <row r="8" spans="1:57" x14ac:dyDescent="0.2">
      <c r="A8" s="13" t="s">
        <v>9</v>
      </c>
      <c r="B8" s="15"/>
      <c r="C8" s="215"/>
      <c r="D8" s="216"/>
      <c r="E8" s="16" t="s">
        <v>10</v>
      </c>
      <c r="F8" s="15"/>
      <c r="G8" s="23">
        <f>IF(PocetMJ=0,,ROUND((F30+F32)/PocetMJ,1))</f>
        <v>0</v>
      </c>
    </row>
    <row r="9" spans="1:57" x14ac:dyDescent="0.2">
      <c r="A9" s="24" t="s">
        <v>11</v>
      </c>
      <c r="B9" s="25"/>
      <c r="C9" s="25"/>
      <c r="D9" s="25"/>
      <c r="E9" s="26" t="s">
        <v>12</v>
      </c>
      <c r="F9" s="25"/>
      <c r="G9" s="27"/>
    </row>
    <row r="10" spans="1:57" x14ac:dyDescent="0.2">
      <c r="A10" s="28" t="s">
        <v>13</v>
      </c>
      <c r="B10" s="11"/>
      <c r="C10" s="11"/>
      <c r="D10" s="11"/>
      <c r="E10" s="29" t="s">
        <v>14</v>
      </c>
      <c r="F10" s="11"/>
      <c r="G10" s="12"/>
      <c r="BA10" s="30"/>
      <c r="BB10" s="30"/>
      <c r="BC10" s="30"/>
      <c r="BD10" s="30"/>
      <c r="BE10" s="30"/>
    </row>
    <row r="11" spans="1:57" x14ac:dyDescent="0.2">
      <c r="A11" s="28"/>
      <c r="B11" s="11"/>
      <c r="C11" s="11"/>
      <c r="D11" s="11"/>
      <c r="E11" s="217" t="s">
        <v>28</v>
      </c>
      <c r="F11" s="218"/>
      <c r="G11" s="219"/>
    </row>
    <row r="12" spans="1:57" ht="28.5" customHeight="1" thickBot="1" x14ac:dyDescent="0.25">
      <c r="A12" s="31" t="s">
        <v>15</v>
      </c>
      <c r="B12" s="32"/>
      <c r="C12" s="32"/>
      <c r="D12" s="32"/>
      <c r="E12" s="33"/>
      <c r="F12" s="33"/>
      <c r="G12" s="34"/>
    </row>
    <row r="13" spans="1:57" ht="17.25" customHeight="1" thickBot="1" x14ac:dyDescent="0.25">
      <c r="A13" s="68" t="s">
        <v>44</v>
      </c>
      <c r="B13" s="69"/>
      <c r="C13" s="70"/>
      <c r="D13" s="71" t="s">
        <v>45</v>
      </c>
      <c r="E13" s="72"/>
      <c r="F13" s="72"/>
      <c r="G13" s="70"/>
    </row>
    <row r="14" spans="1:57" ht="15.95" customHeight="1" x14ac:dyDescent="0.2">
      <c r="A14" s="73"/>
      <c r="B14" s="74" t="s">
        <v>46</v>
      </c>
      <c r="C14" s="75">
        <f>Dodavka</f>
        <v>0</v>
      </c>
      <c r="D14" s="76"/>
      <c r="E14" s="77"/>
      <c r="F14" s="78"/>
      <c r="G14" s="75"/>
    </row>
    <row r="15" spans="1:57" ht="15.95" customHeight="1" x14ac:dyDescent="0.2">
      <c r="A15" s="73" t="s">
        <v>47</v>
      </c>
      <c r="B15" s="74" t="s">
        <v>48</v>
      </c>
      <c r="C15" s="75">
        <f>Mont</f>
        <v>0</v>
      </c>
      <c r="D15" s="24"/>
      <c r="E15" s="79"/>
      <c r="F15" s="80"/>
      <c r="G15" s="75"/>
    </row>
    <row r="16" spans="1:57" ht="15.95" customHeight="1" x14ac:dyDescent="0.2">
      <c r="A16" s="73" t="s">
        <v>49</v>
      </c>
      <c r="B16" s="74" t="s">
        <v>50</v>
      </c>
      <c r="C16" s="75">
        <f>HSV</f>
        <v>0</v>
      </c>
      <c r="D16" s="24"/>
      <c r="E16" s="79"/>
      <c r="F16" s="80"/>
      <c r="G16" s="75"/>
    </row>
    <row r="17" spans="1:7" ht="15.95" customHeight="1" x14ac:dyDescent="0.2">
      <c r="A17" s="81" t="s">
        <v>51</v>
      </c>
      <c r="B17" s="74" t="s">
        <v>52</v>
      </c>
      <c r="C17" s="75">
        <f>PSV</f>
        <v>0</v>
      </c>
      <c r="D17" s="24"/>
      <c r="E17" s="79"/>
      <c r="F17" s="80"/>
      <c r="G17" s="75"/>
    </row>
    <row r="18" spans="1:7" ht="15.95" customHeight="1" x14ac:dyDescent="0.2">
      <c r="A18" s="82" t="s">
        <v>53</v>
      </c>
      <c r="B18" s="74"/>
      <c r="C18" s="75">
        <f>SUM(C14:C17)</f>
        <v>0</v>
      </c>
      <c r="D18" s="83"/>
      <c r="E18" s="79"/>
      <c r="F18" s="80"/>
      <c r="G18" s="75"/>
    </row>
    <row r="19" spans="1:7" ht="15.95" customHeight="1" x14ac:dyDescent="0.2">
      <c r="A19" s="82"/>
      <c r="B19" s="74"/>
      <c r="C19" s="75"/>
      <c r="D19" s="24"/>
      <c r="E19" s="79"/>
      <c r="F19" s="80"/>
      <c r="G19" s="75"/>
    </row>
    <row r="20" spans="1:7" ht="15.95" customHeight="1" x14ac:dyDescent="0.2">
      <c r="A20" s="82" t="s">
        <v>54</v>
      </c>
      <c r="B20" s="74"/>
      <c r="C20" s="75">
        <f>HZS</f>
        <v>0</v>
      </c>
      <c r="D20" s="24"/>
      <c r="E20" s="79"/>
      <c r="F20" s="80"/>
      <c r="G20" s="75"/>
    </row>
    <row r="21" spans="1:7" ht="15.95" customHeight="1" x14ac:dyDescent="0.2">
      <c r="A21" s="28" t="s">
        <v>55</v>
      </c>
      <c r="B21" s="11"/>
      <c r="C21" s="75">
        <f>C18+C20</f>
        <v>0</v>
      </c>
      <c r="D21" s="24" t="s">
        <v>56</v>
      </c>
      <c r="E21" s="79"/>
      <c r="F21" s="80"/>
      <c r="G21" s="75">
        <f>G22-SUM(G14:G20)</f>
        <v>0</v>
      </c>
    </row>
    <row r="22" spans="1:7" ht="15.95" customHeight="1" thickBot="1" x14ac:dyDescent="0.25">
      <c r="A22" s="24" t="s">
        <v>57</v>
      </c>
      <c r="B22" s="25"/>
      <c r="C22" s="84">
        <f>C21+G22</f>
        <v>0</v>
      </c>
      <c r="D22" s="85" t="s">
        <v>58</v>
      </c>
      <c r="E22" s="86"/>
      <c r="F22" s="87"/>
      <c r="G22" s="75">
        <f>VRN</f>
        <v>0</v>
      </c>
    </row>
    <row r="23" spans="1:7" x14ac:dyDescent="0.2">
      <c r="A23" s="3" t="s">
        <v>16</v>
      </c>
      <c r="B23" s="5"/>
      <c r="C23" s="35" t="s">
        <v>17</v>
      </c>
      <c r="D23" s="5"/>
      <c r="E23" s="35" t="s">
        <v>18</v>
      </c>
      <c r="F23" s="5"/>
      <c r="G23" s="6"/>
    </row>
    <row r="24" spans="1:7" x14ac:dyDescent="0.2">
      <c r="A24" s="13"/>
      <c r="B24" s="15"/>
      <c r="C24" s="16" t="s">
        <v>19</v>
      </c>
      <c r="D24" s="15"/>
      <c r="E24" s="16" t="s">
        <v>19</v>
      </c>
      <c r="F24" s="15"/>
      <c r="G24" s="17"/>
    </row>
    <row r="25" spans="1:7" x14ac:dyDescent="0.2">
      <c r="A25" s="28" t="s">
        <v>20</v>
      </c>
      <c r="B25" s="36"/>
      <c r="C25" s="29" t="s">
        <v>20</v>
      </c>
      <c r="D25" s="11"/>
      <c r="E25" s="29" t="s">
        <v>20</v>
      </c>
      <c r="F25" s="11"/>
      <c r="G25" s="12"/>
    </row>
    <row r="26" spans="1:7" x14ac:dyDescent="0.2">
      <c r="A26" s="28"/>
      <c r="B26" s="37"/>
      <c r="C26" s="29" t="s">
        <v>21</v>
      </c>
      <c r="D26" s="11"/>
      <c r="E26" s="29" t="s">
        <v>22</v>
      </c>
      <c r="F26" s="11"/>
      <c r="G26" s="12"/>
    </row>
    <row r="27" spans="1:7" x14ac:dyDescent="0.2">
      <c r="A27" s="28"/>
      <c r="B27" s="11"/>
      <c r="C27" s="29"/>
      <c r="D27" s="11"/>
      <c r="E27" s="29"/>
      <c r="F27" s="11"/>
      <c r="G27" s="12"/>
    </row>
    <row r="28" spans="1:7" ht="97.5" customHeight="1" x14ac:dyDescent="0.2">
      <c r="A28" s="28"/>
      <c r="B28" s="11"/>
      <c r="C28" s="29"/>
      <c r="D28" s="11"/>
      <c r="E28" s="29"/>
      <c r="F28" s="11"/>
      <c r="G28" s="12"/>
    </row>
    <row r="29" spans="1:7" x14ac:dyDescent="0.2">
      <c r="A29" s="13" t="s">
        <v>23</v>
      </c>
      <c r="B29" s="15"/>
      <c r="C29" s="38">
        <v>0</v>
      </c>
      <c r="D29" s="15" t="s">
        <v>24</v>
      </c>
      <c r="E29" s="16"/>
      <c r="F29" s="39">
        <v>0</v>
      </c>
      <c r="G29" s="17"/>
    </row>
    <row r="30" spans="1:7" x14ac:dyDescent="0.2">
      <c r="A30" s="13" t="s">
        <v>23</v>
      </c>
      <c r="B30" s="15"/>
      <c r="C30" s="38">
        <v>15</v>
      </c>
      <c r="D30" s="15" t="s">
        <v>24</v>
      </c>
      <c r="E30" s="16"/>
      <c r="F30" s="39">
        <v>0</v>
      </c>
      <c r="G30" s="17"/>
    </row>
    <row r="31" spans="1:7" x14ac:dyDescent="0.2">
      <c r="A31" s="13" t="s">
        <v>25</v>
      </c>
      <c r="B31" s="15"/>
      <c r="C31" s="38">
        <v>15</v>
      </c>
      <c r="D31" s="15" t="s">
        <v>24</v>
      </c>
      <c r="E31" s="16"/>
      <c r="F31" s="40">
        <f>ROUND(PRODUCT(F30,C31/100),0)</f>
        <v>0</v>
      </c>
      <c r="G31" s="27"/>
    </row>
    <row r="32" spans="1:7" x14ac:dyDescent="0.2">
      <c r="A32" s="13" t="s">
        <v>23</v>
      </c>
      <c r="B32" s="15"/>
      <c r="C32" s="38">
        <v>21</v>
      </c>
      <c r="D32" s="15" t="s">
        <v>24</v>
      </c>
      <c r="E32" s="16"/>
      <c r="F32" s="39">
        <f>C22</f>
        <v>0</v>
      </c>
      <c r="G32" s="17"/>
    </row>
    <row r="33" spans="1:8" x14ac:dyDescent="0.2">
      <c r="A33" s="13" t="s">
        <v>25</v>
      </c>
      <c r="B33" s="15"/>
      <c r="C33" s="38">
        <v>21</v>
      </c>
      <c r="D33" s="15" t="s">
        <v>24</v>
      </c>
      <c r="E33" s="16"/>
      <c r="F33" s="40">
        <f>ROUND(PRODUCT(F32,C33/100),0)</f>
        <v>0</v>
      </c>
      <c r="G33" s="27"/>
    </row>
    <row r="34" spans="1:8" s="46" customFormat="1" ht="19.5" customHeight="1" thickBot="1" x14ac:dyDescent="0.3">
      <c r="A34" s="41" t="s">
        <v>59</v>
      </c>
      <c r="B34" s="42"/>
      <c r="C34" s="42"/>
      <c r="D34" s="42"/>
      <c r="E34" s="43"/>
      <c r="F34" s="44">
        <f>ROUND(SUM(F29:F33),0)</f>
        <v>0</v>
      </c>
      <c r="G34" s="45"/>
    </row>
    <row r="36" spans="1:8" x14ac:dyDescent="0.2">
      <c r="A36" s="47" t="s">
        <v>26</v>
      </c>
      <c r="B36" s="47"/>
      <c r="C36" s="47"/>
      <c r="D36" s="47"/>
      <c r="E36" s="47"/>
      <c r="F36" s="47"/>
      <c r="G36" s="47"/>
      <c r="H36" t="s">
        <v>3</v>
      </c>
    </row>
    <row r="37" spans="1:8" ht="14.25" customHeight="1" x14ac:dyDescent="0.2">
      <c r="A37" s="47"/>
      <c r="B37" s="234"/>
      <c r="C37" s="234"/>
      <c r="D37" s="234"/>
      <c r="E37" s="234"/>
      <c r="F37" s="234"/>
      <c r="G37" s="234"/>
      <c r="H37" t="s">
        <v>3</v>
      </c>
    </row>
    <row r="38" spans="1:8" ht="12.75" customHeight="1" x14ac:dyDescent="0.2">
      <c r="A38" s="48"/>
      <c r="B38" s="234"/>
      <c r="C38" s="234"/>
      <c r="D38" s="234"/>
      <c r="E38" s="234"/>
      <c r="F38" s="234"/>
      <c r="G38" s="234"/>
      <c r="H38" t="s">
        <v>3</v>
      </c>
    </row>
    <row r="39" spans="1:8" x14ac:dyDescent="0.2">
      <c r="A39" s="48"/>
      <c r="B39" s="234"/>
      <c r="C39" s="234"/>
      <c r="D39" s="234"/>
      <c r="E39" s="234"/>
      <c r="F39" s="234"/>
      <c r="G39" s="234"/>
      <c r="H39" t="s">
        <v>3</v>
      </c>
    </row>
    <row r="40" spans="1:8" x14ac:dyDescent="0.2">
      <c r="A40" s="48"/>
      <c r="B40" s="234"/>
      <c r="C40" s="234"/>
      <c r="D40" s="234"/>
      <c r="E40" s="234"/>
      <c r="F40" s="234"/>
      <c r="G40" s="234"/>
      <c r="H40" t="s">
        <v>3</v>
      </c>
    </row>
    <row r="41" spans="1:8" x14ac:dyDescent="0.2">
      <c r="A41" s="48"/>
      <c r="B41" s="234"/>
      <c r="C41" s="234"/>
      <c r="D41" s="234"/>
      <c r="E41" s="234"/>
      <c r="F41" s="234"/>
      <c r="G41" s="234"/>
      <c r="H41" t="s">
        <v>3</v>
      </c>
    </row>
    <row r="42" spans="1:8" x14ac:dyDescent="0.2">
      <c r="A42" s="48"/>
      <c r="B42" s="234"/>
      <c r="C42" s="234"/>
      <c r="D42" s="234"/>
      <c r="E42" s="234"/>
      <c r="F42" s="234"/>
      <c r="G42" s="234"/>
      <c r="H42" t="s">
        <v>3</v>
      </c>
    </row>
    <row r="43" spans="1:8" x14ac:dyDescent="0.2">
      <c r="A43" s="48"/>
      <c r="B43" s="234"/>
      <c r="C43" s="234"/>
      <c r="D43" s="234"/>
      <c r="E43" s="234"/>
      <c r="F43" s="234"/>
      <c r="G43" s="234"/>
      <c r="H43" t="s">
        <v>3</v>
      </c>
    </row>
    <row r="44" spans="1:8" x14ac:dyDescent="0.2">
      <c r="A44" s="48"/>
      <c r="B44" s="234"/>
      <c r="C44" s="234"/>
      <c r="D44" s="234"/>
      <c r="E44" s="234"/>
      <c r="F44" s="234"/>
      <c r="G44" s="234"/>
      <c r="H44" t="s">
        <v>3</v>
      </c>
    </row>
    <row r="45" spans="1:8" ht="3" customHeight="1" x14ac:dyDescent="0.2">
      <c r="A45" s="48"/>
      <c r="B45" s="234"/>
      <c r="C45" s="234"/>
      <c r="D45" s="234"/>
      <c r="E45" s="234"/>
      <c r="F45" s="234"/>
      <c r="G45" s="234"/>
      <c r="H45" t="s">
        <v>3</v>
      </c>
    </row>
    <row r="46" spans="1:8" x14ac:dyDescent="0.2">
      <c r="B46" s="220"/>
      <c r="C46" s="220"/>
      <c r="D46" s="220"/>
      <c r="E46" s="220"/>
      <c r="F46" s="220"/>
      <c r="G46" s="220"/>
    </row>
    <row r="47" spans="1:8" x14ac:dyDescent="0.2">
      <c r="B47" s="220"/>
      <c r="C47" s="220"/>
      <c r="D47" s="220"/>
      <c r="E47" s="220"/>
      <c r="F47" s="220"/>
      <c r="G47" s="220"/>
    </row>
    <row r="48" spans="1:8" x14ac:dyDescent="0.2">
      <c r="B48" s="220"/>
      <c r="C48" s="220"/>
      <c r="D48" s="220"/>
      <c r="E48" s="220"/>
      <c r="F48" s="220"/>
      <c r="G48" s="220"/>
    </row>
    <row r="49" spans="2:7" x14ac:dyDescent="0.2">
      <c r="B49" s="220"/>
      <c r="C49" s="220"/>
      <c r="D49" s="220"/>
      <c r="E49" s="220"/>
      <c r="F49" s="220"/>
      <c r="G49" s="220"/>
    </row>
    <row r="50" spans="2:7" x14ac:dyDescent="0.2">
      <c r="B50" s="220"/>
      <c r="C50" s="220"/>
      <c r="D50" s="220"/>
      <c r="E50" s="220"/>
      <c r="F50" s="220"/>
      <c r="G50" s="220"/>
    </row>
    <row r="51" spans="2:7" x14ac:dyDescent="0.2">
      <c r="B51" s="220"/>
      <c r="C51" s="220"/>
      <c r="D51" s="220"/>
      <c r="E51" s="220"/>
      <c r="F51" s="220"/>
      <c r="G51" s="220"/>
    </row>
    <row r="52" spans="2:7" x14ac:dyDescent="0.2">
      <c r="B52" s="220"/>
      <c r="C52" s="220"/>
      <c r="D52" s="220"/>
      <c r="E52" s="220"/>
      <c r="F52" s="220"/>
      <c r="G52" s="220"/>
    </row>
    <row r="53" spans="2:7" x14ac:dyDescent="0.2">
      <c r="B53" s="220"/>
      <c r="C53" s="220"/>
      <c r="D53" s="220"/>
      <c r="E53" s="220"/>
      <c r="F53" s="220"/>
      <c r="G53" s="220"/>
    </row>
    <row r="54" spans="2:7" x14ac:dyDescent="0.2">
      <c r="B54" s="220"/>
      <c r="C54" s="220"/>
      <c r="D54" s="220"/>
      <c r="E54" s="220"/>
      <c r="F54" s="220"/>
      <c r="G54" s="220"/>
    </row>
    <row r="55" spans="2:7" x14ac:dyDescent="0.2">
      <c r="B55" s="220"/>
      <c r="C55" s="220"/>
      <c r="D55" s="220"/>
      <c r="E55" s="220"/>
      <c r="F55" s="220"/>
      <c r="G55" s="220"/>
    </row>
  </sheetData>
  <sheetProtection password="EA73" sheet="1" objects="1" scenarios="1"/>
  <mergeCells count="14">
    <mergeCell ref="B47:G47"/>
    <mergeCell ref="C7:D7"/>
    <mergeCell ref="C8:D8"/>
    <mergeCell ref="E11:G11"/>
    <mergeCell ref="B37:G45"/>
    <mergeCell ref="B46:G46"/>
    <mergeCell ref="B54:G54"/>
    <mergeCell ref="B55:G55"/>
    <mergeCell ref="B48:G48"/>
    <mergeCell ref="B49:G49"/>
    <mergeCell ref="B50:G50"/>
    <mergeCell ref="B51:G51"/>
    <mergeCell ref="B52:G52"/>
    <mergeCell ref="B53:G53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65"/>
  <sheetViews>
    <sheetView workbookViewId="0">
      <selection activeCell="G17" sqref="G17:G18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 ht="13.5" thickTop="1" x14ac:dyDescent="0.2">
      <c r="A1" s="235" t="s">
        <v>4</v>
      </c>
      <c r="B1" s="236"/>
      <c r="C1" s="88" t="s">
        <v>137</v>
      </c>
      <c r="D1" s="89"/>
      <c r="E1" s="90"/>
      <c r="F1" s="89"/>
      <c r="G1" s="91"/>
      <c r="H1" s="92"/>
      <c r="I1" s="93"/>
    </row>
    <row r="2" spans="1:57" ht="13.5" thickBot="1" x14ac:dyDescent="0.25">
      <c r="A2" s="237" t="s">
        <v>0</v>
      </c>
      <c r="B2" s="238"/>
      <c r="C2" s="94" t="str">
        <f>CONCATENATE(cisloobjektu," ",nazevobjektu)</f>
        <v xml:space="preserve"> Vedlejší a ostatní náklady</v>
      </c>
      <c r="D2" s="95"/>
      <c r="E2" s="96"/>
      <c r="F2" s="95"/>
      <c r="G2" s="239"/>
      <c r="H2" s="239"/>
      <c r="I2" s="240"/>
    </row>
    <row r="3" spans="1:57" ht="13.5" thickTop="1" x14ac:dyDescent="0.2">
      <c r="F3" s="11"/>
    </row>
    <row r="4" spans="1:57" ht="19.5" customHeight="1" x14ac:dyDescent="0.25">
      <c r="A4" s="97" t="s">
        <v>60</v>
      </c>
      <c r="B4" s="1"/>
      <c r="C4" s="1"/>
      <c r="D4" s="1"/>
      <c r="E4" s="98"/>
      <c r="F4" s="1"/>
      <c r="G4" s="1"/>
      <c r="H4" s="1"/>
      <c r="I4" s="1"/>
    </row>
    <row r="5" spans="1:57" ht="13.5" thickBot="1" x14ac:dyDescent="0.25"/>
    <row r="6" spans="1:57" s="11" customFormat="1" ht="13.5" thickBot="1" x14ac:dyDescent="0.25">
      <c r="A6" s="99"/>
      <c r="B6" s="100" t="s">
        <v>61</v>
      </c>
      <c r="C6" s="100"/>
      <c r="D6" s="101"/>
      <c r="E6" s="102" t="s">
        <v>62</v>
      </c>
      <c r="F6" s="103" t="s">
        <v>63</v>
      </c>
      <c r="G6" s="103" t="s">
        <v>64</v>
      </c>
      <c r="H6" s="103" t="s">
        <v>65</v>
      </c>
      <c r="I6" s="104" t="s">
        <v>54</v>
      </c>
    </row>
    <row r="7" spans="1:57" s="11" customFormat="1" ht="13.5" thickBot="1" x14ac:dyDescent="0.25">
      <c r="A7" s="105" t="str">
        <f>'so000 Položky'!B7</f>
        <v>11</v>
      </c>
      <c r="B7" s="106" t="str">
        <f>'so000 Položky'!C7</f>
        <v>Přípravné a přidružené práce</v>
      </c>
      <c r="C7" s="107"/>
      <c r="D7" s="108"/>
      <c r="E7" s="200">
        <f>'so000 Položky'!BA34</f>
        <v>0</v>
      </c>
      <c r="F7" s="201">
        <f>'so000 Položky'!BB34</f>
        <v>0</v>
      </c>
      <c r="G7" s="201">
        <f>'so000 Položky'!BC34</f>
        <v>0</v>
      </c>
      <c r="H7" s="201">
        <f>'so000 Položky'!BD34</f>
        <v>0</v>
      </c>
      <c r="I7" s="202">
        <f>'so000 Položky'!BE34</f>
        <v>0</v>
      </c>
    </row>
    <row r="8" spans="1:57" s="111" customFormat="1" ht="13.5" thickBot="1" x14ac:dyDescent="0.25">
      <c r="A8" s="109"/>
      <c r="B8" s="100" t="s">
        <v>66</v>
      </c>
      <c r="C8" s="100"/>
      <c r="D8" s="110"/>
      <c r="E8" s="203">
        <f>SUM(E7:E7)</f>
        <v>0</v>
      </c>
      <c r="F8" s="204">
        <f>SUM(F7:F7)</f>
        <v>0</v>
      </c>
      <c r="G8" s="204">
        <f>SUM(G7:G7)</f>
        <v>0</v>
      </c>
      <c r="H8" s="204">
        <f>SUM(H7:H7)</f>
        <v>0</v>
      </c>
      <c r="I8" s="205">
        <f>SUM(I7:I7)</f>
        <v>0</v>
      </c>
    </row>
    <row r="9" spans="1:57" x14ac:dyDescent="0.2">
      <c r="A9" s="107"/>
      <c r="B9" s="107"/>
      <c r="C9" s="107"/>
      <c r="D9" s="107"/>
      <c r="E9" s="107"/>
      <c r="F9" s="107"/>
      <c r="G9" s="107"/>
      <c r="H9" s="107"/>
      <c r="I9" s="107"/>
    </row>
    <row r="10" spans="1:57" ht="19.5" customHeight="1" x14ac:dyDescent="0.25">
      <c r="A10" s="112" t="s">
        <v>67</v>
      </c>
      <c r="B10" s="112"/>
      <c r="C10" s="112"/>
      <c r="D10" s="112"/>
      <c r="E10" s="112"/>
      <c r="F10" s="112"/>
      <c r="G10" s="113"/>
      <c r="H10" s="112"/>
      <c r="I10" s="112"/>
      <c r="BA10" s="30"/>
      <c r="BB10" s="30"/>
      <c r="BC10" s="30"/>
      <c r="BD10" s="30"/>
      <c r="BE10" s="30"/>
    </row>
    <row r="11" spans="1:57" ht="13.5" thickBot="1" x14ac:dyDescent="0.25">
      <c r="A11" s="175"/>
      <c r="B11" s="175"/>
      <c r="C11" s="175"/>
      <c r="D11" s="175"/>
      <c r="E11" s="175"/>
      <c r="F11" s="175"/>
      <c r="G11" s="175"/>
      <c r="H11" s="175"/>
      <c r="I11" s="175"/>
    </row>
    <row r="12" spans="1:57" x14ac:dyDescent="0.2">
      <c r="A12" s="114" t="s">
        <v>68</v>
      </c>
      <c r="B12" s="115"/>
      <c r="C12" s="115"/>
      <c r="D12" s="116"/>
      <c r="E12" s="117" t="s">
        <v>27</v>
      </c>
      <c r="F12" s="118" t="s">
        <v>69</v>
      </c>
      <c r="G12" s="119" t="s">
        <v>70</v>
      </c>
      <c r="H12" s="120"/>
      <c r="I12" s="121" t="s">
        <v>27</v>
      </c>
    </row>
    <row r="13" spans="1:57" x14ac:dyDescent="0.2">
      <c r="A13" s="122"/>
      <c r="B13" s="123"/>
      <c r="C13" s="123"/>
      <c r="D13" s="124"/>
      <c r="E13" s="125"/>
      <c r="F13" s="126"/>
      <c r="G13" s="127">
        <f>CHOOSE(BA13+1,HSV+PSV,HSV+PSV+Mont,HSV+PSV+Dodavka+Mont,HSV,PSV,Mont,Dodavka,Mont+Dodavka,0)</f>
        <v>0</v>
      </c>
      <c r="H13" s="128"/>
      <c r="I13" s="129">
        <f>E13+F13*G13/100</f>
        <v>0</v>
      </c>
      <c r="BA13">
        <v>8</v>
      </c>
    </row>
    <row r="14" spans="1:57" ht="13.5" thickBot="1" x14ac:dyDescent="0.25">
      <c r="A14" s="130"/>
      <c r="B14" s="131" t="s">
        <v>71</v>
      </c>
      <c r="C14" s="132"/>
      <c r="D14" s="133"/>
      <c r="E14" s="134"/>
      <c r="F14" s="135"/>
      <c r="G14" s="135"/>
      <c r="H14" s="241">
        <f>SUM(H13:H13)</f>
        <v>0</v>
      </c>
      <c r="I14" s="242"/>
    </row>
    <row r="15" spans="1:57" x14ac:dyDescent="0.2">
      <c r="A15" s="175"/>
      <c r="B15" s="175"/>
      <c r="C15" s="175"/>
      <c r="D15" s="175"/>
      <c r="E15" s="175"/>
      <c r="F15" s="175"/>
      <c r="G15" s="175"/>
      <c r="H15" s="175"/>
      <c r="I15" s="175"/>
    </row>
    <row r="16" spans="1:57" x14ac:dyDescent="0.2">
      <c r="B16" s="111"/>
      <c r="F16" s="136"/>
      <c r="G16" s="137"/>
      <c r="H16" s="137"/>
      <c r="I16" s="138"/>
    </row>
    <row r="17" spans="6:9" x14ac:dyDescent="0.2">
      <c r="F17" s="136"/>
      <c r="G17" s="137"/>
      <c r="H17" s="137"/>
      <c r="I17" s="138"/>
    </row>
    <row r="18" spans="6:9" x14ac:dyDescent="0.2">
      <c r="F18" s="136"/>
      <c r="G18" s="137"/>
      <c r="H18" s="137"/>
      <c r="I18" s="138"/>
    </row>
    <row r="19" spans="6:9" x14ac:dyDescent="0.2">
      <c r="F19" s="136"/>
      <c r="G19" s="137"/>
      <c r="H19" s="137"/>
      <c r="I19" s="138"/>
    </row>
    <row r="20" spans="6:9" x14ac:dyDescent="0.2">
      <c r="F20" s="136"/>
      <c r="G20" s="137"/>
      <c r="H20" s="137"/>
      <c r="I20" s="138"/>
    </row>
    <row r="21" spans="6:9" x14ac:dyDescent="0.2">
      <c r="F21" s="136"/>
      <c r="G21" s="137"/>
      <c r="H21" s="137"/>
      <c r="I21" s="138"/>
    </row>
    <row r="22" spans="6:9" x14ac:dyDescent="0.2">
      <c r="F22" s="136"/>
      <c r="G22" s="137"/>
      <c r="H22" s="137"/>
      <c r="I22" s="138"/>
    </row>
    <row r="23" spans="6:9" x14ac:dyDescent="0.2">
      <c r="F23" s="136"/>
      <c r="G23" s="137"/>
      <c r="H23" s="137"/>
      <c r="I23" s="138"/>
    </row>
    <row r="24" spans="6:9" x14ac:dyDescent="0.2">
      <c r="F24" s="136"/>
      <c r="G24" s="137"/>
      <c r="H24" s="137"/>
      <c r="I24" s="138"/>
    </row>
    <row r="25" spans="6:9" x14ac:dyDescent="0.2">
      <c r="F25" s="136"/>
      <c r="G25" s="137"/>
      <c r="H25" s="137"/>
      <c r="I25" s="138"/>
    </row>
    <row r="26" spans="6:9" x14ac:dyDescent="0.2">
      <c r="F26" s="136"/>
      <c r="G26" s="137"/>
      <c r="H26" s="137"/>
      <c r="I26" s="138"/>
    </row>
    <row r="27" spans="6:9" x14ac:dyDescent="0.2">
      <c r="F27" s="136"/>
      <c r="G27" s="137"/>
      <c r="H27" s="137"/>
      <c r="I27" s="138"/>
    </row>
    <row r="28" spans="6:9" x14ac:dyDescent="0.2">
      <c r="F28" s="136"/>
      <c r="G28" s="137"/>
      <c r="H28" s="137"/>
      <c r="I28" s="138"/>
    </row>
    <row r="29" spans="6:9" x14ac:dyDescent="0.2">
      <c r="F29" s="136"/>
      <c r="G29" s="137"/>
      <c r="H29" s="137"/>
      <c r="I29" s="138"/>
    </row>
    <row r="30" spans="6:9" x14ac:dyDescent="0.2">
      <c r="F30" s="136"/>
      <c r="G30" s="137"/>
      <c r="H30" s="137"/>
      <c r="I30" s="138"/>
    </row>
    <row r="31" spans="6:9" x14ac:dyDescent="0.2">
      <c r="F31" s="136"/>
      <c r="G31" s="137"/>
      <c r="H31" s="137"/>
      <c r="I31" s="138"/>
    </row>
    <row r="32" spans="6:9" x14ac:dyDescent="0.2">
      <c r="F32" s="136"/>
      <c r="G32" s="137"/>
      <c r="H32" s="137"/>
      <c r="I32" s="138"/>
    </row>
    <row r="33" spans="6:9" x14ac:dyDescent="0.2">
      <c r="F33" s="136"/>
      <c r="G33" s="137"/>
      <c r="H33" s="137"/>
      <c r="I33" s="138"/>
    </row>
    <row r="34" spans="6:9" x14ac:dyDescent="0.2">
      <c r="F34" s="136"/>
      <c r="G34" s="137"/>
      <c r="H34" s="137"/>
      <c r="I34" s="138"/>
    </row>
    <row r="35" spans="6:9" x14ac:dyDescent="0.2">
      <c r="F35" s="136"/>
      <c r="G35" s="137"/>
      <c r="H35" s="137"/>
      <c r="I35" s="138"/>
    </row>
    <row r="36" spans="6:9" x14ac:dyDescent="0.2">
      <c r="F36" s="136"/>
      <c r="G36" s="137"/>
      <c r="H36" s="137"/>
      <c r="I36" s="138"/>
    </row>
    <row r="37" spans="6:9" x14ac:dyDescent="0.2">
      <c r="F37" s="136"/>
      <c r="G37" s="137"/>
      <c r="H37" s="137"/>
      <c r="I37" s="138"/>
    </row>
    <row r="38" spans="6:9" x14ac:dyDescent="0.2">
      <c r="F38" s="136"/>
      <c r="G38" s="137"/>
      <c r="H38" s="137"/>
      <c r="I38" s="138"/>
    </row>
    <row r="39" spans="6:9" x14ac:dyDescent="0.2">
      <c r="F39" s="136"/>
      <c r="G39" s="137"/>
      <c r="H39" s="137"/>
      <c r="I39" s="138"/>
    </row>
    <row r="40" spans="6:9" x14ac:dyDescent="0.2">
      <c r="F40" s="136"/>
      <c r="G40" s="137"/>
      <c r="H40" s="137"/>
      <c r="I40" s="138"/>
    </row>
    <row r="41" spans="6:9" x14ac:dyDescent="0.2">
      <c r="F41" s="136"/>
      <c r="G41" s="137"/>
      <c r="H41" s="137"/>
      <c r="I41" s="138"/>
    </row>
    <row r="42" spans="6:9" x14ac:dyDescent="0.2">
      <c r="F42" s="136"/>
      <c r="G42" s="137"/>
      <c r="H42" s="137"/>
      <c r="I42" s="138"/>
    </row>
    <row r="43" spans="6:9" x14ac:dyDescent="0.2">
      <c r="F43" s="136"/>
      <c r="G43" s="137"/>
      <c r="H43" s="137"/>
      <c r="I43" s="138"/>
    </row>
    <row r="44" spans="6:9" x14ac:dyDescent="0.2">
      <c r="F44" s="136"/>
      <c r="G44" s="137"/>
      <c r="H44" s="137"/>
      <c r="I44" s="138"/>
    </row>
    <row r="45" spans="6:9" x14ac:dyDescent="0.2">
      <c r="F45" s="136"/>
      <c r="G45" s="137"/>
      <c r="H45" s="137"/>
      <c r="I45" s="138"/>
    </row>
    <row r="46" spans="6:9" x14ac:dyDescent="0.2">
      <c r="F46" s="136"/>
      <c r="G46" s="137"/>
      <c r="H46" s="137"/>
      <c r="I46" s="138"/>
    </row>
    <row r="47" spans="6:9" x14ac:dyDescent="0.2">
      <c r="F47" s="136"/>
      <c r="G47" s="137"/>
      <c r="H47" s="137"/>
      <c r="I47" s="138"/>
    </row>
    <row r="48" spans="6:9" x14ac:dyDescent="0.2">
      <c r="F48" s="136"/>
      <c r="G48" s="137"/>
      <c r="H48" s="137"/>
      <c r="I48" s="138"/>
    </row>
    <row r="49" spans="6:9" x14ac:dyDescent="0.2">
      <c r="F49" s="136"/>
      <c r="G49" s="137"/>
      <c r="H49" s="137"/>
      <c r="I49" s="138"/>
    </row>
    <row r="50" spans="6:9" x14ac:dyDescent="0.2">
      <c r="F50" s="136"/>
      <c r="G50" s="137"/>
      <c r="H50" s="137"/>
      <c r="I50" s="138"/>
    </row>
    <row r="51" spans="6:9" x14ac:dyDescent="0.2">
      <c r="F51" s="136"/>
      <c r="G51" s="137"/>
      <c r="H51" s="137"/>
      <c r="I51" s="138"/>
    </row>
    <row r="52" spans="6:9" x14ac:dyDescent="0.2">
      <c r="F52" s="136"/>
      <c r="G52" s="137"/>
      <c r="H52" s="137"/>
      <c r="I52" s="138"/>
    </row>
    <row r="53" spans="6:9" x14ac:dyDescent="0.2">
      <c r="F53" s="136"/>
      <c r="G53" s="137"/>
      <c r="H53" s="137"/>
      <c r="I53" s="138"/>
    </row>
    <row r="54" spans="6:9" x14ac:dyDescent="0.2">
      <c r="F54" s="136"/>
      <c r="G54" s="137"/>
      <c r="H54" s="137"/>
      <c r="I54" s="138"/>
    </row>
    <row r="55" spans="6:9" x14ac:dyDescent="0.2">
      <c r="F55" s="136"/>
      <c r="G55" s="137"/>
      <c r="H55" s="137"/>
      <c r="I55" s="138"/>
    </row>
    <row r="56" spans="6:9" x14ac:dyDescent="0.2">
      <c r="F56" s="136"/>
      <c r="G56" s="137"/>
      <c r="H56" s="137"/>
      <c r="I56" s="138"/>
    </row>
    <row r="57" spans="6:9" x14ac:dyDescent="0.2">
      <c r="F57" s="136"/>
      <c r="G57" s="137"/>
      <c r="H57" s="137"/>
      <c r="I57" s="138"/>
    </row>
    <row r="58" spans="6:9" x14ac:dyDescent="0.2">
      <c r="F58" s="136"/>
      <c r="G58" s="137"/>
      <c r="H58" s="137"/>
      <c r="I58" s="138"/>
    </row>
    <row r="59" spans="6:9" x14ac:dyDescent="0.2">
      <c r="F59" s="136"/>
      <c r="G59" s="137"/>
      <c r="H59" s="137"/>
      <c r="I59" s="138"/>
    </row>
    <row r="60" spans="6:9" x14ac:dyDescent="0.2">
      <c r="F60" s="136"/>
      <c r="G60" s="137"/>
      <c r="H60" s="137"/>
      <c r="I60" s="138"/>
    </row>
    <row r="61" spans="6:9" x14ac:dyDescent="0.2">
      <c r="F61" s="136"/>
      <c r="G61" s="137"/>
      <c r="H61" s="137"/>
      <c r="I61" s="138"/>
    </row>
    <row r="62" spans="6:9" x14ac:dyDescent="0.2">
      <c r="F62" s="136"/>
      <c r="G62" s="137"/>
      <c r="H62" s="137"/>
      <c r="I62" s="138"/>
    </row>
    <row r="63" spans="6:9" x14ac:dyDescent="0.2">
      <c r="F63" s="136"/>
      <c r="G63" s="137"/>
      <c r="H63" s="137"/>
      <c r="I63" s="138"/>
    </row>
    <row r="64" spans="6:9" x14ac:dyDescent="0.2">
      <c r="F64" s="136"/>
      <c r="G64" s="137"/>
      <c r="H64" s="137"/>
      <c r="I64" s="138"/>
    </row>
    <row r="65" spans="6:9" x14ac:dyDescent="0.2">
      <c r="F65" s="136"/>
      <c r="G65" s="137"/>
      <c r="H65" s="137"/>
      <c r="I65" s="138"/>
    </row>
  </sheetData>
  <sheetProtection password="EA73" sheet="1" objects="1" scenarios="1"/>
  <mergeCells count="4">
    <mergeCell ref="A1:B1"/>
    <mergeCell ref="A2:B2"/>
    <mergeCell ref="G2:I2"/>
    <mergeCell ref="H14:I14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07"/>
  <sheetViews>
    <sheetView showGridLines="0" showZeros="0" topLeftCell="A16" zoomScaleNormal="100" workbookViewId="0">
      <selection activeCell="L40" sqref="L40"/>
    </sheetView>
  </sheetViews>
  <sheetFormatPr defaultRowHeight="12.75" x14ac:dyDescent="0.2"/>
  <cols>
    <col min="1" max="1" width="3.85546875" style="139" customWidth="1"/>
    <col min="2" max="2" width="10.28515625" style="139" customWidth="1"/>
    <col min="3" max="3" width="40.42578125" style="139" customWidth="1"/>
    <col min="4" max="4" width="5.5703125" style="139" customWidth="1"/>
    <col min="5" max="5" width="8.5703125" style="184" customWidth="1"/>
    <col min="6" max="6" width="9.85546875" style="139" customWidth="1"/>
    <col min="7" max="7" width="13.85546875" style="139" customWidth="1"/>
    <col min="8" max="16384" width="9.140625" style="139"/>
  </cols>
  <sheetData>
    <row r="1" spans="1:104" ht="15.75" x14ac:dyDescent="0.25">
      <c r="A1" s="254" t="s">
        <v>72</v>
      </c>
      <c r="B1" s="254"/>
      <c r="C1" s="254"/>
      <c r="D1" s="254"/>
      <c r="E1" s="254"/>
      <c r="F1" s="254"/>
      <c r="G1" s="254"/>
    </row>
    <row r="2" spans="1:104" ht="13.5" thickBot="1" x14ac:dyDescent="0.25">
      <c r="A2" s="140"/>
      <c r="B2" s="141"/>
      <c r="C2" s="142"/>
      <c r="D2" s="142"/>
      <c r="E2" s="143"/>
      <c r="F2" s="142"/>
      <c r="G2" s="142"/>
    </row>
    <row r="3" spans="1:104" ht="13.5" thickTop="1" x14ac:dyDescent="0.2">
      <c r="A3" s="255" t="s">
        <v>4</v>
      </c>
      <c r="B3" s="256"/>
      <c r="C3" s="144" t="str">
        <f>CONCATENATE(cislostavby," ",nazevstavby)</f>
        <v xml:space="preserve"> Oprava plochy před novým hřbitovem, Dačice</v>
      </c>
      <c r="D3" s="145"/>
      <c r="E3" s="146"/>
      <c r="F3" s="147">
        <f>'so000 Rekapitulace'!H1</f>
        <v>0</v>
      </c>
      <c r="G3" s="148"/>
    </row>
    <row r="4" spans="1:104" ht="13.5" thickBot="1" x14ac:dyDescent="0.25">
      <c r="A4" s="257" t="s">
        <v>0</v>
      </c>
      <c r="B4" s="258"/>
      <c r="C4" s="149" t="str">
        <f>CONCATENATE(cisloobjektu," ",nazevobjektu)</f>
        <v xml:space="preserve"> Vedlejší a ostatní náklady</v>
      </c>
      <c r="D4" s="150"/>
      <c r="E4" s="259"/>
      <c r="F4" s="259"/>
      <c r="G4" s="260"/>
    </row>
    <row r="5" spans="1:104" ht="13.5" thickTop="1" x14ac:dyDescent="0.2">
      <c r="A5" s="151"/>
      <c r="B5" s="152"/>
      <c r="C5" s="152"/>
      <c r="D5" s="140"/>
      <c r="E5" s="153"/>
      <c r="F5" s="140"/>
      <c r="G5" s="154"/>
    </row>
    <row r="6" spans="1:104" x14ac:dyDescent="0.2">
      <c r="A6" s="155" t="s">
        <v>73</v>
      </c>
      <c r="B6" s="156" t="s">
        <v>74</v>
      </c>
      <c r="C6" s="156" t="s">
        <v>75</v>
      </c>
      <c r="D6" s="156" t="s">
        <v>76</v>
      </c>
      <c r="E6" s="157" t="s">
        <v>77</v>
      </c>
      <c r="F6" s="156" t="s">
        <v>78</v>
      </c>
      <c r="G6" s="158" t="s">
        <v>79</v>
      </c>
    </row>
    <row r="7" spans="1:104" x14ac:dyDescent="0.2">
      <c r="A7" s="159" t="s">
        <v>80</v>
      </c>
      <c r="B7" s="160" t="s">
        <v>81</v>
      </c>
      <c r="C7" s="161" t="s">
        <v>82</v>
      </c>
      <c r="D7" s="162"/>
      <c r="E7" s="163"/>
      <c r="F7" s="163"/>
      <c r="G7" s="164"/>
      <c r="H7" s="165"/>
      <c r="I7" s="165"/>
      <c r="O7" s="166">
        <v>1</v>
      </c>
    </row>
    <row r="8" spans="1:104" x14ac:dyDescent="0.2">
      <c r="A8" s="167">
        <v>1</v>
      </c>
      <c r="B8" s="168" t="s">
        <v>83</v>
      </c>
      <c r="C8" s="169" t="s">
        <v>84</v>
      </c>
      <c r="D8" s="170" t="s">
        <v>85</v>
      </c>
      <c r="E8" s="171">
        <v>1</v>
      </c>
      <c r="F8" s="206">
        <v>0</v>
      </c>
      <c r="G8" s="172">
        <f>E8*F8</f>
        <v>0</v>
      </c>
      <c r="O8" s="166">
        <v>2</v>
      </c>
      <c r="AA8" s="139">
        <v>12</v>
      </c>
      <c r="AB8" s="139">
        <v>0</v>
      </c>
      <c r="AC8" s="139">
        <v>1</v>
      </c>
      <c r="AZ8" s="139">
        <v>1</v>
      </c>
      <c r="BA8" s="139">
        <f>IF(AZ8=1,G8,0)</f>
        <v>0</v>
      </c>
      <c r="BB8" s="139">
        <f>IF(AZ8=2,G8,0)</f>
        <v>0</v>
      </c>
      <c r="BC8" s="139">
        <f>IF(AZ8=3,G8,0)</f>
        <v>0</v>
      </c>
      <c r="BD8" s="139">
        <f>IF(AZ8=4,G8,0)</f>
        <v>0</v>
      </c>
      <c r="BE8" s="139">
        <f>IF(AZ8=5,G8,0)</f>
        <v>0</v>
      </c>
      <c r="CZ8" s="139">
        <v>0</v>
      </c>
    </row>
    <row r="9" spans="1:104" ht="25.5" customHeight="1" x14ac:dyDescent="0.2">
      <c r="A9" s="173"/>
      <c r="B9" s="174"/>
      <c r="C9" s="245" t="s">
        <v>86</v>
      </c>
      <c r="D9" s="261"/>
      <c r="E9" s="261"/>
      <c r="F9" s="261"/>
      <c r="G9" s="262"/>
      <c r="O9" s="166">
        <v>3</v>
      </c>
    </row>
    <row r="10" spans="1:104" x14ac:dyDescent="0.2">
      <c r="A10" s="173"/>
      <c r="B10" s="174"/>
      <c r="C10" s="248"/>
      <c r="D10" s="249"/>
      <c r="E10" s="249"/>
      <c r="F10" s="249"/>
      <c r="G10" s="250"/>
      <c r="O10" s="166">
        <v>3</v>
      </c>
    </row>
    <row r="11" spans="1:104" x14ac:dyDescent="0.2">
      <c r="A11" s="167">
        <v>2</v>
      </c>
      <c r="B11" s="168" t="s">
        <v>87</v>
      </c>
      <c r="C11" s="169" t="s">
        <v>88</v>
      </c>
      <c r="D11" s="170" t="s">
        <v>85</v>
      </c>
      <c r="E11" s="171">
        <v>1</v>
      </c>
      <c r="F11" s="206">
        <v>0</v>
      </c>
      <c r="G11" s="172">
        <f>E11*F11</f>
        <v>0</v>
      </c>
      <c r="O11" s="166">
        <v>2</v>
      </c>
      <c r="AA11" s="139">
        <v>12</v>
      </c>
      <c r="AB11" s="139">
        <v>0</v>
      </c>
      <c r="AC11" s="139">
        <v>2</v>
      </c>
      <c r="AZ11" s="139">
        <v>1</v>
      </c>
      <c r="BA11" s="139">
        <f>IF(AZ11=1,G11,0)</f>
        <v>0</v>
      </c>
      <c r="BB11" s="139">
        <f>IF(AZ11=2,G11,0)</f>
        <v>0</v>
      </c>
      <c r="BC11" s="139">
        <f>IF(AZ11=3,G11,0)</f>
        <v>0</v>
      </c>
      <c r="BD11" s="139">
        <f>IF(AZ11=4,G11,0)</f>
        <v>0</v>
      </c>
      <c r="BE11" s="139">
        <f>IF(AZ11=5,G11,0)</f>
        <v>0</v>
      </c>
      <c r="CZ11" s="139">
        <v>0</v>
      </c>
    </row>
    <row r="12" spans="1:104" ht="23.25" customHeight="1" x14ac:dyDescent="0.2">
      <c r="A12" s="173"/>
      <c r="B12" s="174"/>
      <c r="C12" s="245" t="s">
        <v>89</v>
      </c>
      <c r="D12" s="246"/>
      <c r="E12" s="246"/>
      <c r="F12" s="246"/>
      <c r="G12" s="247"/>
      <c r="O12" s="166">
        <v>3</v>
      </c>
    </row>
    <row r="13" spans="1:104" x14ac:dyDescent="0.2">
      <c r="A13" s="173"/>
      <c r="B13" s="174"/>
      <c r="C13" s="248"/>
      <c r="D13" s="249"/>
      <c r="E13" s="249"/>
      <c r="F13" s="249"/>
      <c r="G13" s="250"/>
      <c r="O13" s="166">
        <v>3</v>
      </c>
    </row>
    <row r="14" spans="1:104" x14ac:dyDescent="0.2">
      <c r="A14" s="167">
        <v>3</v>
      </c>
      <c r="B14" s="168" t="s">
        <v>90</v>
      </c>
      <c r="C14" s="169" t="s">
        <v>196</v>
      </c>
      <c r="D14" s="170" t="s">
        <v>85</v>
      </c>
      <c r="E14" s="171">
        <v>1</v>
      </c>
      <c r="F14" s="206">
        <v>0</v>
      </c>
      <c r="G14" s="172">
        <f>E14*F14</f>
        <v>0</v>
      </c>
      <c r="O14" s="166">
        <v>2</v>
      </c>
      <c r="AA14" s="139">
        <v>12</v>
      </c>
      <c r="AB14" s="139">
        <v>0</v>
      </c>
      <c r="AC14" s="139">
        <v>3</v>
      </c>
      <c r="AZ14" s="139">
        <v>1</v>
      </c>
      <c r="BA14" s="139">
        <f>IF(AZ14=1,G14,0)</f>
        <v>0</v>
      </c>
      <c r="BB14" s="139">
        <f>IF(AZ14=2,G14,0)</f>
        <v>0</v>
      </c>
      <c r="BC14" s="139">
        <f>IF(AZ14=3,G14,0)</f>
        <v>0</v>
      </c>
      <c r="BD14" s="139">
        <f>IF(AZ14=4,G14,0)</f>
        <v>0</v>
      </c>
      <c r="BE14" s="139">
        <f>IF(AZ14=5,G14,0)</f>
        <v>0</v>
      </c>
      <c r="CZ14" s="139">
        <v>0</v>
      </c>
    </row>
    <row r="15" spans="1:104" s="209" customFormat="1" ht="43.5" customHeight="1" x14ac:dyDescent="0.2">
      <c r="A15" s="207"/>
      <c r="B15" s="208"/>
      <c r="C15" s="245" t="s">
        <v>91</v>
      </c>
      <c r="D15" s="246"/>
      <c r="E15" s="246"/>
      <c r="F15" s="246"/>
      <c r="G15" s="247"/>
      <c r="O15" s="210">
        <v>3</v>
      </c>
    </row>
    <row r="16" spans="1:104" x14ac:dyDescent="0.2">
      <c r="A16" s="173"/>
      <c r="B16" s="174"/>
      <c r="C16" s="248"/>
      <c r="D16" s="249"/>
      <c r="E16" s="249"/>
      <c r="F16" s="249"/>
      <c r="G16" s="250"/>
      <c r="O16" s="166">
        <v>3</v>
      </c>
    </row>
    <row r="17" spans="1:104" x14ac:dyDescent="0.2">
      <c r="A17" s="167">
        <v>4</v>
      </c>
      <c r="B17" s="168" t="s">
        <v>92</v>
      </c>
      <c r="C17" s="169" t="s">
        <v>93</v>
      </c>
      <c r="D17" s="170" t="s">
        <v>85</v>
      </c>
      <c r="E17" s="171">
        <v>1</v>
      </c>
      <c r="F17" s="206">
        <v>0</v>
      </c>
      <c r="G17" s="172">
        <f>E17*F17</f>
        <v>0</v>
      </c>
      <c r="O17" s="166">
        <v>2</v>
      </c>
      <c r="AA17" s="139">
        <v>12</v>
      </c>
      <c r="AB17" s="139">
        <v>0</v>
      </c>
      <c r="AC17" s="139">
        <v>4</v>
      </c>
      <c r="AZ17" s="139">
        <v>1</v>
      </c>
      <c r="BA17" s="139">
        <f>IF(AZ17=1,G17,0)</f>
        <v>0</v>
      </c>
      <c r="BB17" s="139">
        <f>IF(AZ17=2,G17,0)</f>
        <v>0</v>
      </c>
      <c r="BC17" s="139">
        <f>IF(AZ17=3,G17,0)</f>
        <v>0</v>
      </c>
      <c r="BD17" s="139">
        <f>IF(AZ17=4,G17,0)</f>
        <v>0</v>
      </c>
      <c r="BE17" s="139">
        <f>IF(AZ17=5,G17,0)</f>
        <v>0</v>
      </c>
      <c r="CZ17" s="139">
        <v>0</v>
      </c>
    </row>
    <row r="18" spans="1:104" ht="36.75" customHeight="1" x14ac:dyDescent="0.2">
      <c r="A18" s="173"/>
      <c r="B18" s="174"/>
      <c r="C18" s="245" t="s">
        <v>94</v>
      </c>
      <c r="D18" s="246"/>
      <c r="E18" s="246"/>
      <c r="F18" s="246"/>
      <c r="G18" s="247"/>
      <c r="O18" s="166">
        <v>3</v>
      </c>
    </row>
    <row r="19" spans="1:104" x14ac:dyDescent="0.2">
      <c r="A19" s="173"/>
      <c r="B19" s="174"/>
      <c r="C19" s="248"/>
      <c r="D19" s="249"/>
      <c r="E19" s="249"/>
      <c r="F19" s="249"/>
      <c r="G19" s="250"/>
      <c r="O19" s="166">
        <v>3</v>
      </c>
    </row>
    <row r="20" spans="1:104" x14ac:dyDescent="0.2">
      <c r="A20" s="167">
        <v>5</v>
      </c>
      <c r="B20" s="168" t="s">
        <v>95</v>
      </c>
      <c r="C20" s="169" t="s">
        <v>96</v>
      </c>
      <c r="D20" s="170" t="s">
        <v>85</v>
      </c>
      <c r="E20" s="171">
        <v>1</v>
      </c>
      <c r="F20" s="206">
        <v>0</v>
      </c>
      <c r="G20" s="172">
        <f>E20*F20</f>
        <v>0</v>
      </c>
      <c r="O20" s="166">
        <v>2</v>
      </c>
      <c r="AA20" s="139">
        <v>12</v>
      </c>
      <c r="AB20" s="139">
        <v>0</v>
      </c>
      <c r="AC20" s="139">
        <v>5</v>
      </c>
      <c r="AZ20" s="139">
        <v>1</v>
      </c>
      <c r="BA20" s="139">
        <f>IF(AZ20=1,G20,0)</f>
        <v>0</v>
      </c>
      <c r="BB20" s="139">
        <f>IF(AZ20=2,G20,0)</f>
        <v>0</v>
      </c>
      <c r="BC20" s="139">
        <f>IF(AZ20=3,G20,0)</f>
        <v>0</v>
      </c>
      <c r="BD20" s="139">
        <f>IF(AZ20=4,G20,0)</f>
        <v>0</v>
      </c>
      <c r="BE20" s="139">
        <f>IF(AZ20=5,G20,0)</f>
        <v>0</v>
      </c>
      <c r="CZ20" s="139">
        <v>0</v>
      </c>
    </row>
    <row r="21" spans="1:104" ht="52.5" customHeight="1" x14ac:dyDescent="0.2">
      <c r="A21" s="173"/>
      <c r="B21" s="174"/>
      <c r="C21" s="251" t="s">
        <v>97</v>
      </c>
      <c r="D21" s="252"/>
      <c r="E21" s="252"/>
      <c r="F21" s="252"/>
      <c r="G21" s="253"/>
      <c r="O21" s="166">
        <v>3</v>
      </c>
    </row>
    <row r="22" spans="1:104" x14ac:dyDescent="0.2">
      <c r="A22" s="173"/>
      <c r="B22" s="174"/>
      <c r="C22" s="248"/>
      <c r="D22" s="249"/>
      <c r="E22" s="249"/>
      <c r="F22" s="249"/>
      <c r="G22" s="250"/>
      <c r="O22" s="166">
        <v>3</v>
      </c>
    </row>
    <row r="23" spans="1:104" x14ac:dyDescent="0.2">
      <c r="A23" s="167">
        <v>6</v>
      </c>
      <c r="B23" s="168" t="s">
        <v>98</v>
      </c>
      <c r="C23" s="169" t="s">
        <v>99</v>
      </c>
      <c r="D23" s="170" t="s">
        <v>85</v>
      </c>
      <c r="E23" s="171">
        <v>1</v>
      </c>
      <c r="F23" s="206">
        <v>0</v>
      </c>
      <c r="G23" s="172">
        <f>E23*F23</f>
        <v>0</v>
      </c>
      <c r="O23" s="166">
        <v>2</v>
      </c>
      <c r="AA23" s="139">
        <v>12</v>
      </c>
      <c r="AB23" s="139">
        <v>0</v>
      </c>
      <c r="AC23" s="139">
        <v>7</v>
      </c>
      <c r="AZ23" s="139">
        <v>1</v>
      </c>
      <c r="BA23" s="139">
        <f>IF(AZ23=1,G23,0)</f>
        <v>0</v>
      </c>
      <c r="BB23" s="139">
        <f>IF(AZ23=2,G23,0)</f>
        <v>0</v>
      </c>
      <c r="BC23" s="139">
        <f>IF(AZ23=3,G23,0)</f>
        <v>0</v>
      </c>
      <c r="BD23" s="139">
        <f>IF(AZ23=4,G23,0)</f>
        <v>0</v>
      </c>
      <c r="BE23" s="139">
        <f>IF(AZ23=5,G23,0)</f>
        <v>0</v>
      </c>
      <c r="CZ23" s="139">
        <v>0</v>
      </c>
    </row>
    <row r="24" spans="1:104" ht="24" customHeight="1" x14ac:dyDescent="0.2">
      <c r="A24" s="173"/>
      <c r="B24" s="174"/>
      <c r="C24" s="245" t="s">
        <v>100</v>
      </c>
      <c r="D24" s="246"/>
      <c r="E24" s="246"/>
      <c r="F24" s="246"/>
      <c r="G24" s="247"/>
      <c r="O24" s="166">
        <v>3</v>
      </c>
    </row>
    <row r="25" spans="1:104" x14ac:dyDescent="0.2">
      <c r="A25" s="167">
        <v>7</v>
      </c>
      <c r="B25" s="168" t="s">
        <v>101</v>
      </c>
      <c r="C25" s="169" t="s">
        <v>102</v>
      </c>
      <c r="D25" s="170" t="s">
        <v>85</v>
      </c>
      <c r="E25" s="171">
        <v>1</v>
      </c>
      <c r="F25" s="206">
        <v>0</v>
      </c>
      <c r="G25" s="172">
        <f>E25*F25</f>
        <v>0</v>
      </c>
      <c r="O25" s="166">
        <v>2</v>
      </c>
      <c r="AA25" s="139">
        <v>12</v>
      </c>
      <c r="AB25" s="139">
        <v>0</v>
      </c>
      <c r="AC25" s="139">
        <v>8</v>
      </c>
      <c r="AZ25" s="139">
        <v>1</v>
      </c>
      <c r="BA25" s="139">
        <f>IF(AZ25=1,G25,0)</f>
        <v>0</v>
      </c>
      <c r="BB25" s="139">
        <f>IF(AZ25=2,G25,0)</f>
        <v>0</v>
      </c>
      <c r="BC25" s="139">
        <f>IF(AZ25=3,G25,0)</f>
        <v>0</v>
      </c>
      <c r="BD25" s="139">
        <f>IF(AZ25=4,G25,0)</f>
        <v>0</v>
      </c>
      <c r="BE25" s="139">
        <f>IF(AZ25=5,G25,0)</f>
        <v>0</v>
      </c>
      <c r="CZ25" s="139">
        <v>0</v>
      </c>
    </row>
    <row r="26" spans="1:104" ht="72.75" customHeight="1" x14ac:dyDescent="0.2">
      <c r="A26" s="173"/>
      <c r="B26" s="174"/>
      <c r="C26" s="245" t="s">
        <v>103</v>
      </c>
      <c r="D26" s="246"/>
      <c r="E26" s="246"/>
      <c r="F26" s="246"/>
      <c r="G26" s="247"/>
      <c r="O26" s="166">
        <v>3</v>
      </c>
    </row>
    <row r="27" spans="1:104" x14ac:dyDescent="0.2">
      <c r="A27" s="173"/>
      <c r="B27" s="174"/>
      <c r="C27" s="248"/>
      <c r="D27" s="249"/>
      <c r="E27" s="249"/>
      <c r="F27" s="249"/>
      <c r="G27" s="250"/>
      <c r="O27" s="166">
        <v>3</v>
      </c>
    </row>
    <row r="28" spans="1:104" x14ac:dyDescent="0.2">
      <c r="A28" s="167">
        <v>8</v>
      </c>
      <c r="B28" s="168" t="s">
        <v>104</v>
      </c>
      <c r="C28" s="169" t="s">
        <v>105</v>
      </c>
      <c r="D28" s="170" t="s">
        <v>85</v>
      </c>
      <c r="E28" s="171">
        <v>1</v>
      </c>
      <c r="F28" s="206">
        <v>0</v>
      </c>
      <c r="G28" s="172">
        <f>E28*F28</f>
        <v>0</v>
      </c>
      <c r="O28" s="166">
        <v>2</v>
      </c>
      <c r="AA28" s="139">
        <v>12</v>
      </c>
      <c r="AB28" s="139">
        <v>0</v>
      </c>
      <c r="AC28" s="139">
        <v>9</v>
      </c>
      <c r="AZ28" s="139">
        <v>1</v>
      </c>
      <c r="BA28" s="139">
        <f>IF(AZ28=1,G28,0)</f>
        <v>0</v>
      </c>
      <c r="BB28" s="139">
        <f>IF(AZ28=2,G28,0)</f>
        <v>0</v>
      </c>
      <c r="BC28" s="139">
        <f>IF(AZ28=3,G28,0)</f>
        <v>0</v>
      </c>
      <c r="BD28" s="139">
        <f>IF(AZ28=4,G28,0)</f>
        <v>0</v>
      </c>
      <c r="BE28" s="139">
        <f>IF(AZ28=5,G28,0)</f>
        <v>0</v>
      </c>
      <c r="CZ28" s="139">
        <v>0</v>
      </c>
    </row>
    <row r="29" spans="1:104" ht="28.5" customHeight="1" x14ac:dyDescent="0.2">
      <c r="A29" s="173"/>
      <c r="B29" s="174"/>
      <c r="C29" s="245" t="s">
        <v>106</v>
      </c>
      <c r="D29" s="246"/>
      <c r="E29" s="246"/>
      <c r="F29" s="246"/>
      <c r="G29" s="247"/>
      <c r="O29" s="166">
        <v>3</v>
      </c>
    </row>
    <row r="30" spans="1:104" x14ac:dyDescent="0.2">
      <c r="A30" s="173"/>
      <c r="B30" s="174"/>
      <c r="C30" s="248"/>
      <c r="D30" s="249"/>
      <c r="E30" s="249"/>
      <c r="F30" s="249"/>
      <c r="G30" s="250"/>
      <c r="O30" s="166">
        <v>3</v>
      </c>
    </row>
    <row r="31" spans="1:104" x14ac:dyDescent="0.2">
      <c r="A31" s="167">
        <v>9</v>
      </c>
      <c r="B31" s="168" t="s">
        <v>107</v>
      </c>
      <c r="C31" s="169" t="s">
        <v>108</v>
      </c>
      <c r="D31" s="170" t="s">
        <v>85</v>
      </c>
      <c r="E31" s="171">
        <v>1</v>
      </c>
      <c r="F31" s="206">
        <v>0</v>
      </c>
      <c r="G31" s="172">
        <f>E31*F31</f>
        <v>0</v>
      </c>
      <c r="O31" s="166">
        <v>2</v>
      </c>
      <c r="AA31" s="139">
        <v>12</v>
      </c>
      <c r="AB31" s="139">
        <v>0</v>
      </c>
      <c r="AC31" s="139">
        <v>10</v>
      </c>
      <c r="AZ31" s="139">
        <v>1</v>
      </c>
      <c r="BA31" s="139">
        <f>IF(AZ31=1,G31,0)</f>
        <v>0</v>
      </c>
      <c r="BB31" s="139">
        <f>IF(AZ31=2,G31,0)</f>
        <v>0</v>
      </c>
      <c r="BC31" s="139">
        <f>IF(AZ31=3,G31,0)</f>
        <v>0</v>
      </c>
      <c r="BD31" s="139">
        <f>IF(AZ31=4,G31,0)</f>
        <v>0</v>
      </c>
      <c r="BE31" s="139">
        <f>IF(AZ31=5,G31,0)</f>
        <v>0</v>
      </c>
      <c r="CZ31" s="139">
        <v>0</v>
      </c>
    </row>
    <row r="32" spans="1:104" ht="25.5" customHeight="1" x14ac:dyDescent="0.2">
      <c r="A32" s="173"/>
      <c r="B32" s="174"/>
      <c r="C32" s="245" t="s">
        <v>109</v>
      </c>
      <c r="D32" s="246"/>
      <c r="E32" s="246"/>
      <c r="F32" s="246"/>
      <c r="G32" s="247"/>
      <c r="O32" s="166">
        <v>3</v>
      </c>
    </row>
    <row r="33" spans="1:57" x14ac:dyDescent="0.2">
      <c r="A33" s="173"/>
      <c r="B33" s="174"/>
      <c r="C33" s="248"/>
      <c r="D33" s="249"/>
      <c r="E33" s="249"/>
      <c r="F33" s="249"/>
      <c r="G33" s="250"/>
      <c r="O33" s="166">
        <v>3</v>
      </c>
    </row>
    <row r="34" spans="1:57" x14ac:dyDescent="0.2">
      <c r="A34" s="176"/>
      <c r="B34" s="211" t="s">
        <v>110</v>
      </c>
      <c r="C34" s="212" t="str">
        <f>CONCATENATE(B7," ",C7)</f>
        <v>11 Přípravné a přidružené práce</v>
      </c>
      <c r="D34" s="213"/>
      <c r="E34" s="214"/>
      <c r="F34" s="243">
        <f>SUM(G7:G33)</f>
        <v>0</v>
      </c>
      <c r="G34" s="244"/>
      <c r="O34" s="166">
        <v>4</v>
      </c>
      <c r="BA34" s="181">
        <f>SUM(BA7:BA33)</f>
        <v>0</v>
      </c>
      <c r="BB34" s="181">
        <f>SUM(BB7:BB33)</f>
        <v>0</v>
      </c>
      <c r="BC34" s="181">
        <f>SUM(BC7:BC33)</f>
        <v>0</v>
      </c>
      <c r="BD34" s="181">
        <f>SUM(BD7:BD33)</f>
        <v>0</v>
      </c>
      <c r="BE34" s="181">
        <f>SUM(BE7:BE33)</f>
        <v>0</v>
      </c>
    </row>
    <row r="35" spans="1:57" x14ac:dyDescent="0.2">
      <c r="A35" s="140"/>
      <c r="B35" s="140"/>
      <c r="C35" s="140"/>
      <c r="D35" s="140"/>
      <c r="E35" s="140"/>
      <c r="F35" s="140"/>
      <c r="G35" s="140"/>
    </row>
    <row r="36" spans="1:57" x14ac:dyDescent="0.2">
      <c r="E36" s="139"/>
    </row>
    <row r="37" spans="1:57" x14ac:dyDescent="0.2">
      <c r="E37" s="139"/>
    </row>
    <row r="38" spans="1:57" x14ac:dyDescent="0.2">
      <c r="E38" s="139"/>
    </row>
    <row r="39" spans="1:57" x14ac:dyDescent="0.2">
      <c r="E39" s="139"/>
    </row>
    <row r="40" spans="1:57" x14ac:dyDescent="0.2">
      <c r="E40" s="139"/>
    </row>
    <row r="41" spans="1:57" x14ac:dyDescent="0.2">
      <c r="E41" s="139"/>
    </row>
    <row r="42" spans="1:57" x14ac:dyDescent="0.2">
      <c r="E42" s="139"/>
    </row>
    <row r="43" spans="1:57" x14ac:dyDescent="0.2">
      <c r="E43" s="139"/>
    </row>
    <row r="44" spans="1:57" x14ac:dyDescent="0.2">
      <c r="E44" s="139"/>
    </row>
    <row r="45" spans="1:57" x14ac:dyDescent="0.2">
      <c r="E45" s="139"/>
    </row>
    <row r="46" spans="1:57" x14ac:dyDescent="0.2">
      <c r="E46" s="139"/>
    </row>
    <row r="47" spans="1:57" x14ac:dyDescent="0.2">
      <c r="E47" s="139"/>
    </row>
    <row r="48" spans="1:57" x14ac:dyDescent="0.2">
      <c r="E48" s="139"/>
    </row>
    <row r="49" spans="1:7" x14ac:dyDescent="0.2">
      <c r="E49" s="139"/>
    </row>
    <row r="50" spans="1:7" x14ac:dyDescent="0.2">
      <c r="E50" s="139"/>
    </row>
    <row r="51" spans="1:7" x14ac:dyDescent="0.2">
      <c r="E51" s="139"/>
    </row>
    <row r="52" spans="1:7" x14ac:dyDescent="0.2">
      <c r="E52" s="139"/>
    </row>
    <row r="53" spans="1:7" x14ac:dyDescent="0.2">
      <c r="E53" s="139"/>
    </row>
    <row r="54" spans="1:7" x14ac:dyDescent="0.2">
      <c r="E54" s="139"/>
    </row>
    <row r="55" spans="1:7" x14ac:dyDescent="0.2">
      <c r="E55" s="139"/>
    </row>
    <row r="56" spans="1:7" x14ac:dyDescent="0.2">
      <c r="E56" s="139"/>
    </row>
    <row r="57" spans="1:7" x14ac:dyDescent="0.2">
      <c r="E57" s="139"/>
    </row>
    <row r="58" spans="1:7" x14ac:dyDescent="0.2">
      <c r="A58" s="182"/>
      <c r="B58" s="182"/>
      <c r="C58" s="182"/>
      <c r="D58" s="182"/>
      <c r="E58" s="182"/>
      <c r="F58" s="182"/>
      <c r="G58" s="182"/>
    </row>
    <row r="59" spans="1:7" x14ac:dyDescent="0.2">
      <c r="A59" s="182"/>
      <c r="B59" s="182"/>
      <c r="C59" s="182"/>
      <c r="D59" s="182"/>
      <c r="E59" s="182"/>
      <c r="F59" s="182"/>
      <c r="G59" s="182"/>
    </row>
    <row r="60" spans="1:7" x14ac:dyDescent="0.2">
      <c r="A60" s="182"/>
      <c r="B60" s="182"/>
      <c r="C60" s="182"/>
      <c r="D60" s="182"/>
      <c r="E60" s="182"/>
      <c r="F60" s="182"/>
      <c r="G60" s="182"/>
    </row>
    <row r="61" spans="1:7" x14ac:dyDescent="0.2">
      <c r="A61" s="182"/>
      <c r="B61" s="182"/>
      <c r="C61" s="182"/>
      <c r="D61" s="182"/>
      <c r="E61" s="182"/>
      <c r="F61" s="182"/>
      <c r="G61" s="182"/>
    </row>
    <row r="62" spans="1:7" x14ac:dyDescent="0.2">
      <c r="E62" s="139"/>
    </row>
    <row r="63" spans="1:7" x14ac:dyDescent="0.2">
      <c r="E63" s="139"/>
    </row>
    <row r="64" spans="1:7" x14ac:dyDescent="0.2">
      <c r="E64" s="139"/>
    </row>
    <row r="65" spans="5:5" x14ac:dyDescent="0.2">
      <c r="E65" s="139"/>
    </row>
    <row r="66" spans="5:5" x14ac:dyDescent="0.2">
      <c r="E66" s="139"/>
    </row>
    <row r="67" spans="5:5" x14ac:dyDescent="0.2">
      <c r="E67" s="139"/>
    </row>
    <row r="68" spans="5:5" x14ac:dyDescent="0.2">
      <c r="E68" s="139"/>
    </row>
    <row r="69" spans="5:5" x14ac:dyDescent="0.2">
      <c r="E69" s="139"/>
    </row>
    <row r="70" spans="5:5" x14ac:dyDescent="0.2">
      <c r="E70" s="139"/>
    </row>
    <row r="71" spans="5:5" x14ac:dyDescent="0.2">
      <c r="E71" s="139"/>
    </row>
    <row r="72" spans="5:5" x14ac:dyDescent="0.2">
      <c r="E72" s="139"/>
    </row>
    <row r="73" spans="5:5" x14ac:dyDescent="0.2">
      <c r="E73" s="139"/>
    </row>
    <row r="74" spans="5:5" x14ac:dyDescent="0.2">
      <c r="E74" s="139"/>
    </row>
    <row r="75" spans="5:5" x14ac:dyDescent="0.2">
      <c r="E75" s="139"/>
    </row>
    <row r="76" spans="5:5" x14ac:dyDescent="0.2">
      <c r="E76" s="139"/>
    </row>
    <row r="77" spans="5:5" x14ac:dyDescent="0.2">
      <c r="E77" s="139"/>
    </row>
    <row r="78" spans="5:5" x14ac:dyDescent="0.2">
      <c r="E78" s="139"/>
    </row>
    <row r="79" spans="5:5" x14ac:dyDescent="0.2">
      <c r="E79" s="139"/>
    </row>
    <row r="80" spans="5:5" x14ac:dyDescent="0.2">
      <c r="E80" s="139"/>
    </row>
    <row r="81" spans="1:7" x14ac:dyDescent="0.2">
      <c r="E81" s="139"/>
    </row>
    <row r="82" spans="1:7" x14ac:dyDescent="0.2">
      <c r="E82" s="139"/>
    </row>
    <row r="83" spans="1:7" x14ac:dyDescent="0.2">
      <c r="E83" s="139"/>
    </row>
    <row r="84" spans="1:7" x14ac:dyDescent="0.2">
      <c r="E84" s="139"/>
    </row>
    <row r="85" spans="1:7" x14ac:dyDescent="0.2">
      <c r="E85" s="139"/>
    </row>
    <row r="86" spans="1:7" x14ac:dyDescent="0.2">
      <c r="E86" s="139"/>
    </row>
    <row r="87" spans="1:7" x14ac:dyDescent="0.2">
      <c r="E87" s="139"/>
    </row>
    <row r="88" spans="1:7" x14ac:dyDescent="0.2">
      <c r="E88" s="139"/>
    </row>
    <row r="89" spans="1:7" x14ac:dyDescent="0.2">
      <c r="E89" s="139"/>
    </row>
    <row r="90" spans="1:7" x14ac:dyDescent="0.2">
      <c r="E90" s="139"/>
    </row>
    <row r="91" spans="1:7" x14ac:dyDescent="0.2">
      <c r="E91" s="139"/>
    </row>
    <row r="92" spans="1:7" x14ac:dyDescent="0.2">
      <c r="E92" s="139"/>
    </row>
    <row r="93" spans="1:7" x14ac:dyDescent="0.2">
      <c r="A93" s="183"/>
      <c r="B93" s="183"/>
    </row>
    <row r="94" spans="1:7" x14ac:dyDescent="0.2">
      <c r="A94" s="182"/>
      <c r="B94" s="182"/>
      <c r="C94" s="185"/>
      <c r="D94" s="185"/>
      <c r="E94" s="186"/>
      <c r="F94" s="185"/>
      <c r="G94" s="187"/>
    </row>
    <row r="95" spans="1:7" x14ac:dyDescent="0.2">
      <c r="A95" s="188"/>
      <c r="B95" s="188"/>
      <c r="C95" s="182"/>
      <c r="D95" s="182"/>
      <c r="E95" s="189"/>
      <c r="F95" s="182"/>
      <c r="G95" s="182"/>
    </row>
    <row r="96" spans="1:7" x14ac:dyDescent="0.2">
      <c r="A96" s="182"/>
      <c r="B96" s="182"/>
      <c r="C96" s="182"/>
      <c r="D96" s="182"/>
      <c r="E96" s="189"/>
      <c r="F96" s="182"/>
      <c r="G96" s="182"/>
    </row>
    <row r="97" spans="1:7" x14ac:dyDescent="0.2">
      <c r="A97" s="182"/>
      <c r="B97" s="182"/>
      <c r="C97" s="182"/>
      <c r="D97" s="182"/>
      <c r="E97" s="189"/>
      <c r="F97" s="182"/>
      <c r="G97" s="182"/>
    </row>
    <row r="98" spans="1:7" x14ac:dyDescent="0.2">
      <c r="A98" s="182"/>
      <c r="B98" s="182"/>
      <c r="C98" s="182"/>
      <c r="D98" s="182"/>
      <c r="E98" s="189"/>
      <c r="F98" s="182"/>
      <c r="G98" s="182"/>
    </row>
    <row r="99" spans="1:7" x14ac:dyDescent="0.2">
      <c r="A99" s="182"/>
      <c r="B99" s="182"/>
      <c r="C99" s="182"/>
      <c r="D99" s="182"/>
      <c r="E99" s="189"/>
      <c r="F99" s="182"/>
      <c r="G99" s="182"/>
    </row>
    <row r="100" spans="1:7" x14ac:dyDescent="0.2">
      <c r="A100" s="182"/>
      <c r="B100" s="182"/>
      <c r="C100" s="182"/>
      <c r="D100" s="182"/>
      <c r="E100" s="189"/>
      <c r="F100" s="182"/>
      <c r="G100" s="182"/>
    </row>
    <row r="101" spans="1:7" x14ac:dyDescent="0.2">
      <c r="A101" s="182"/>
      <c r="B101" s="182"/>
      <c r="C101" s="182"/>
      <c r="D101" s="182"/>
      <c r="E101" s="189"/>
      <c r="F101" s="182"/>
      <c r="G101" s="182"/>
    </row>
    <row r="102" spans="1:7" x14ac:dyDescent="0.2">
      <c r="A102" s="182"/>
      <c r="B102" s="182"/>
      <c r="C102" s="182"/>
      <c r="D102" s="182"/>
      <c r="E102" s="189"/>
      <c r="F102" s="182"/>
      <c r="G102" s="182"/>
    </row>
    <row r="103" spans="1:7" x14ac:dyDescent="0.2">
      <c r="A103" s="182"/>
      <c r="B103" s="182"/>
      <c r="C103" s="182"/>
      <c r="D103" s="182"/>
      <c r="E103" s="189"/>
      <c r="F103" s="182"/>
      <c r="G103" s="182"/>
    </row>
    <row r="104" spans="1:7" x14ac:dyDescent="0.2">
      <c r="A104" s="182"/>
      <c r="B104" s="182"/>
      <c r="C104" s="182"/>
      <c r="D104" s="182"/>
      <c r="E104" s="189"/>
      <c r="F104" s="182"/>
      <c r="G104" s="182"/>
    </row>
    <row r="105" spans="1:7" x14ac:dyDescent="0.2">
      <c r="A105" s="182"/>
      <c r="B105" s="182"/>
      <c r="C105" s="182"/>
      <c r="D105" s="182"/>
      <c r="E105" s="189"/>
      <c r="F105" s="182"/>
      <c r="G105" s="182"/>
    </row>
    <row r="106" spans="1:7" x14ac:dyDescent="0.2">
      <c r="A106" s="182"/>
      <c r="B106" s="182"/>
      <c r="C106" s="182"/>
      <c r="D106" s="182"/>
      <c r="E106" s="189"/>
      <c r="F106" s="182"/>
      <c r="G106" s="182"/>
    </row>
    <row r="107" spans="1:7" x14ac:dyDescent="0.2">
      <c r="A107" s="182"/>
      <c r="B107" s="182"/>
      <c r="C107" s="182"/>
      <c r="D107" s="182"/>
      <c r="E107" s="189"/>
      <c r="F107" s="182"/>
      <c r="G107" s="182"/>
    </row>
  </sheetData>
  <sheetProtection password="EA73" sheet="1" objects="1" scenarios="1"/>
  <protectedRanges>
    <protectedRange sqref="F8 F11 F14 F17 F20 F31 F23 F25 F28" name="Oblast1"/>
  </protectedRanges>
  <mergeCells count="22">
    <mergeCell ref="A1:G1"/>
    <mergeCell ref="A3:B3"/>
    <mergeCell ref="A4:B4"/>
    <mergeCell ref="E4:G4"/>
    <mergeCell ref="C9:G9"/>
    <mergeCell ref="C10:G10"/>
    <mergeCell ref="C12:G12"/>
    <mergeCell ref="C13:G13"/>
    <mergeCell ref="C15:G15"/>
    <mergeCell ref="C30:G30"/>
    <mergeCell ref="C16:G16"/>
    <mergeCell ref="C18:G18"/>
    <mergeCell ref="C19:G19"/>
    <mergeCell ref="C21:G21"/>
    <mergeCell ref="C22:G22"/>
    <mergeCell ref="F34:G34"/>
    <mergeCell ref="C32:G32"/>
    <mergeCell ref="C33:G33"/>
    <mergeCell ref="C24:G24"/>
    <mergeCell ref="C26:G26"/>
    <mergeCell ref="C27:G27"/>
    <mergeCell ref="C29:G29"/>
  </mergeCells>
  <printOptions gridLinesSet="0"/>
  <pageMargins left="0.59055118110236227" right="0.39370078740157483" top="0.19685039370078741" bottom="0.19685039370078741" header="0" footer="0.19685039370078741"/>
  <pageSetup paperSize="9" scale="98" orientation="portrait" horizontalDpi="300" r:id="rId1"/>
  <headerFooter alignWithMargins="0">
    <oddFooter>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topLeftCell="A4" workbookViewId="0">
      <selection activeCell="B37" sqref="B37:G45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2.5703125" customWidth="1"/>
    <col min="6" max="6" width="19.7109375" customWidth="1"/>
    <col min="7" max="7" width="14.140625" customWidth="1"/>
  </cols>
  <sheetData>
    <row r="1" spans="1:57" ht="21.75" customHeight="1" x14ac:dyDescent="0.25">
      <c r="A1" s="1" t="s">
        <v>42</v>
      </c>
      <c r="B1" s="2"/>
      <c r="C1" s="2"/>
      <c r="D1" s="2"/>
      <c r="E1" s="2"/>
      <c r="F1" s="2"/>
      <c r="G1" s="2"/>
    </row>
    <row r="2" spans="1:57" ht="15" customHeight="1" thickBot="1" x14ac:dyDescent="0.25"/>
    <row r="3" spans="1:57" ht="12.95" customHeight="1" x14ac:dyDescent="0.2">
      <c r="A3" s="3" t="s">
        <v>0</v>
      </c>
      <c r="B3" s="4"/>
      <c r="C3" s="5" t="s">
        <v>1</v>
      </c>
      <c r="D3" s="5"/>
      <c r="E3" s="5"/>
      <c r="F3" s="5" t="s">
        <v>2</v>
      </c>
      <c r="G3" s="6"/>
    </row>
    <row r="4" spans="1:57" ht="12.95" customHeight="1" x14ac:dyDescent="0.2">
      <c r="A4" s="7"/>
      <c r="B4" s="8"/>
      <c r="C4" s="9" t="s">
        <v>138</v>
      </c>
      <c r="D4" s="10"/>
      <c r="E4" s="10"/>
      <c r="F4" s="11"/>
      <c r="G4" s="12"/>
    </row>
    <row r="5" spans="1:57" ht="12.95" customHeight="1" x14ac:dyDescent="0.2">
      <c r="A5" s="13" t="s">
        <v>4</v>
      </c>
      <c r="B5" s="14"/>
      <c r="C5" s="15" t="s">
        <v>5</v>
      </c>
      <c r="D5" s="15"/>
      <c r="E5" s="15"/>
      <c r="F5" s="16" t="s">
        <v>6</v>
      </c>
      <c r="G5" s="17"/>
    </row>
    <row r="6" spans="1:57" ht="12.95" customHeight="1" x14ac:dyDescent="0.2">
      <c r="A6" s="7"/>
      <c r="B6" s="8"/>
      <c r="C6" s="9" t="s">
        <v>137</v>
      </c>
      <c r="D6" s="10"/>
      <c r="E6" s="10"/>
      <c r="F6" s="18"/>
      <c r="G6" s="12"/>
    </row>
    <row r="7" spans="1:57" x14ac:dyDescent="0.2">
      <c r="A7" s="13" t="s">
        <v>7</v>
      </c>
      <c r="B7" s="15"/>
      <c r="C7" s="215"/>
      <c r="D7" s="216"/>
      <c r="E7" s="19" t="s">
        <v>8</v>
      </c>
      <c r="F7" s="20"/>
      <c r="G7" s="21">
        <v>0</v>
      </c>
      <c r="H7" s="22"/>
      <c r="I7" s="22"/>
    </row>
    <row r="8" spans="1:57" x14ac:dyDescent="0.2">
      <c r="A8" s="13" t="s">
        <v>9</v>
      </c>
      <c r="B8" s="15"/>
      <c r="C8" s="215"/>
      <c r="D8" s="216"/>
      <c r="E8" s="16" t="s">
        <v>10</v>
      </c>
      <c r="F8" s="15"/>
      <c r="G8" s="23">
        <f>IF(PocetMJ=0,,ROUND((F30+F32)/PocetMJ,1))</f>
        <v>0</v>
      </c>
    </row>
    <row r="9" spans="1:57" x14ac:dyDescent="0.2">
      <c r="A9" s="24" t="s">
        <v>11</v>
      </c>
      <c r="B9" s="25"/>
      <c r="C9" s="25"/>
      <c r="D9" s="25"/>
      <c r="E9" s="26" t="s">
        <v>12</v>
      </c>
      <c r="F9" s="25"/>
      <c r="G9" s="27"/>
    </row>
    <row r="10" spans="1:57" x14ac:dyDescent="0.2">
      <c r="A10" s="28" t="s">
        <v>13</v>
      </c>
      <c r="B10" s="11"/>
      <c r="C10" s="11"/>
      <c r="D10" s="11"/>
      <c r="E10" s="29" t="s">
        <v>14</v>
      </c>
      <c r="F10" s="11"/>
      <c r="G10" s="12"/>
      <c r="BA10" s="30"/>
      <c r="BB10" s="30"/>
      <c r="BC10" s="30"/>
      <c r="BD10" s="30"/>
      <c r="BE10" s="30"/>
    </row>
    <row r="11" spans="1:57" x14ac:dyDescent="0.2">
      <c r="A11" s="28"/>
      <c r="B11" s="11"/>
      <c r="C11" s="11"/>
      <c r="D11" s="11"/>
      <c r="E11" s="217" t="s">
        <v>28</v>
      </c>
      <c r="F11" s="218"/>
      <c r="G11" s="219"/>
    </row>
    <row r="12" spans="1:57" ht="28.5" customHeight="1" thickBot="1" x14ac:dyDescent="0.25">
      <c r="A12" s="31" t="s">
        <v>15</v>
      </c>
      <c r="B12" s="32"/>
      <c r="C12" s="32"/>
      <c r="D12" s="32"/>
      <c r="E12" s="33"/>
      <c r="F12" s="33"/>
      <c r="G12" s="34"/>
    </row>
    <row r="13" spans="1:57" ht="17.25" customHeight="1" thickBot="1" x14ac:dyDescent="0.25">
      <c r="A13" s="68" t="s">
        <v>44</v>
      </c>
      <c r="B13" s="69"/>
      <c r="C13" s="70"/>
      <c r="D13" s="71" t="s">
        <v>45</v>
      </c>
      <c r="E13" s="72"/>
      <c r="F13" s="72"/>
      <c r="G13" s="70"/>
    </row>
    <row r="14" spans="1:57" ht="15.95" customHeight="1" x14ac:dyDescent="0.2">
      <c r="A14" s="73"/>
      <c r="B14" s="74" t="s">
        <v>46</v>
      </c>
      <c r="C14" s="75">
        <f>Dodavka</f>
        <v>0</v>
      </c>
      <c r="D14" s="76"/>
      <c r="E14" s="77"/>
      <c r="F14" s="78"/>
      <c r="G14" s="75"/>
    </row>
    <row r="15" spans="1:57" ht="15.95" customHeight="1" x14ac:dyDescent="0.2">
      <c r="A15" s="73" t="s">
        <v>47</v>
      </c>
      <c r="B15" s="74" t="s">
        <v>48</v>
      </c>
      <c r="C15" s="75">
        <f>Mont</f>
        <v>0</v>
      </c>
      <c r="D15" s="24"/>
      <c r="E15" s="79"/>
      <c r="F15" s="80"/>
      <c r="G15" s="75"/>
    </row>
    <row r="16" spans="1:57" ht="15.95" customHeight="1" x14ac:dyDescent="0.2">
      <c r="A16" s="73" t="s">
        <v>49</v>
      </c>
      <c r="B16" s="74" t="s">
        <v>50</v>
      </c>
      <c r="C16" s="75">
        <f>HSV</f>
        <v>0</v>
      </c>
      <c r="D16" s="24"/>
      <c r="E16" s="79"/>
      <c r="F16" s="80"/>
      <c r="G16" s="75"/>
    </row>
    <row r="17" spans="1:7" ht="15.95" customHeight="1" x14ac:dyDescent="0.2">
      <c r="A17" s="81" t="s">
        <v>51</v>
      </c>
      <c r="B17" s="74" t="s">
        <v>52</v>
      </c>
      <c r="C17" s="75">
        <f>PSV</f>
        <v>0</v>
      </c>
      <c r="D17" s="24"/>
      <c r="E17" s="79"/>
      <c r="F17" s="80"/>
      <c r="G17" s="75"/>
    </row>
    <row r="18" spans="1:7" ht="15.95" customHeight="1" x14ac:dyDescent="0.2">
      <c r="A18" s="82" t="s">
        <v>53</v>
      </c>
      <c r="B18" s="74"/>
      <c r="C18" s="75">
        <f>SUM(C14:C17)</f>
        <v>0</v>
      </c>
      <c r="D18" s="83"/>
      <c r="E18" s="79"/>
      <c r="F18" s="80"/>
      <c r="G18" s="75"/>
    </row>
    <row r="19" spans="1:7" ht="15.95" customHeight="1" x14ac:dyDescent="0.2">
      <c r="A19" s="82"/>
      <c r="B19" s="74"/>
      <c r="C19" s="75"/>
      <c r="D19" s="24"/>
      <c r="E19" s="79"/>
      <c r="F19" s="80"/>
      <c r="G19" s="75"/>
    </row>
    <row r="20" spans="1:7" ht="15.95" customHeight="1" x14ac:dyDescent="0.2">
      <c r="A20" s="82" t="s">
        <v>54</v>
      </c>
      <c r="B20" s="74"/>
      <c r="C20" s="75">
        <f>HZS</f>
        <v>0</v>
      </c>
      <c r="D20" s="24"/>
      <c r="E20" s="79"/>
      <c r="F20" s="80"/>
      <c r="G20" s="75"/>
    </row>
    <row r="21" spans="1:7" ht="15.95" customHeight="1" x14ac:dyDescent="0.2">
      <c r="A21" s="28" t="s">
        <v>55</v>
      </c>
      <c r="B21" s="11"/>
      <c r="C21" s="75">
        <f>C18+C20</f>
        <v>0</v>
      </c>
      <c r="D21" s="24" t="s">
        <v>56</v>
      </c>
      <c r="E21" s="79"/>
      <c r="F21" s="80"/>
      <c r="G21" s="75">
        <f>G22-SUM(G14:G20)</f>
        <v>0</v>
      </c>
    </row>
    <row r="22" spans="1:7" ht="15.95" customHeight="1" thickBot="1" x14ac:dyDescent="0.25">
      <c r="A22" s="24" t="s">
        <v>57</v>
      </c>
      <c r="B22" s="25"/>
      <c r="C22" s="84">
        <f>C21+G22</f>
        <v>0</v>
      </c>
      <c r="D22" s="85" t="s">
        <v>58</v>
      </c>
      <c r="E22" s="86"/>
      <c r="F22" s="87"/>
      <c r="G22" s="75">
        <f>VRN</f>
        <v>0</v>
      </c>
    </row>
    <row r="23" spans="1:7" x14ac:dyDescent="0.2">
      <c r="A23" s="3" t="s">
        <v>16</v>
      </c>
      <c r="B23" s="5"/>
      <c r="C23" s="35" t="s">
        <v>17</v>
      </c>
      <c r="D23" s="5"/>
      <c r="E23" s="35" t="s">
        <v>18</v>
      </c>
      <c r="F23" s="5"/>
      <c r="G23" s="6"/>
    </row>
    <row r="24" spans="1:7" x14ac:dyDescent="0.2">
      <c r="A24" s="13"/>
      <c r="B24" s="15"/>
      <c r="C24" s="16" t="s">
        <v>19</v>
      </c>
      <c r="D24" s="15"/>
      <c r="E24" s="16" t="s">
        <v>19</v>
      </c>
      <c r="F24" s="15"/>
      <c r="G24" s="17"/>
    </row>
    <row r="25" spans="1:7" x14ac:dyDescent="0.2">
      <c r="A25" s="28" t="s">
        <v>20</v>
      </c>
      <c r="B25" s="36"/>
      <c r="C25" s="29" t="s">
        <v>20</v>
      </c>
      <c r="D25" s="11"/>
      <c r="E25" s="29" t="s">
        <v>20</v>
      </c>
      <c r="F25" s="11"/>
      <c r="G25" s="12"/>
    </row>
    <row r="26" spans="1:7" x14ac:dyDescent="0.2">
      <c r="A26" s="28"/>
      <c r="B26" s="37"/>
      <c r="C26" s="29" t="s">
        <v>21</v>
      </c>
      <c r="D26" s="11"/>
      <c r="E26" s="29" t="s">
        <v>22</v>
      </c>
      <c r="F26" s="11"/>
      <c r="G26" s="12"/>
    </row>
    <row r="27" spans="1:7" x14ac:dyDescent="0.2">
      <c r="A27" s="28"/>
      <c r="B27" s="11"/>
      <c r="C27" s="29"/>
      <c r="D27" s="11"/>
      <c r="E27" s="29"/>
      <c r="F27" s="11"/>
      <c r="G27" s="12"/>
    </row>
    <row r="28" spans="1:7" ht="97.5" customHeight="1" x14ac:dyDescent="0.2">
      <c r="A28" s="28"/>
      <c r="B28" s="11"/>
      <c r="C28" s="29"/>
      <c r="D28" s="11"/>
      <c r="E28" s="29"/>
      <c r="F28" s="11"/>
      <c r="G28" s="12"/>
    </row>
    <row r="29" spans="1:7" x14ac:dyDescent="0.2">
      <c r="A29" s="13" t="s">
        <v>23</v>
      </c>
      <c r="B29" s="15"/>
      <c r="C29" s="38">
        <v>0</v>
      </c>
      <c r="D29" s="15" t="s">
        <v>24</v>
      </c>
      <c r="E29" s="16"/>
      <c r="F29" s="39">
        <v>0</v>
      </c>
      <c r="G29" s="17"/>
    </row>
    <row r="30" spans="1:7" x14ac:dyDescent="0.2">
      <c r="A30" s="13" t="s">
        <v>23</v>
      </c>
      <c r="B30" s="15"/>
      <c r="C30" s="38">
        <v>15</v>
      </c>
      <c r="D30" s="15" t="s">
        <v>24</v>
      </c>
      <c r="E30" s="16"/>
      <c r="F30" s="39">
        <v>0</v>
      </c>
      <c r="G30" s="17"/>
    </row>
    <row r="31" spans="1:7" x14ac:dyDescent="0.2">
      <c r="A31" s="13" t="s">
        <v>25</v>
      </c>
      <c r="B31" s="15"/>
      <c r="C31" s="38">
        <v>15</v>
      </c>
      <c r="D31" s="15" t="s">
        <v>24</v>
      </c>
      <c r="E31" s="16"/>
      <c r="F31" s="40">
        <f>ROUND(PRODUCT(F30,C31/100),0)</f>
        <v>0</v>
      </c>
      <c r="G31" s="27"/>
    </row>
    <row r="32" spans="1:7" x14ac:dyDescent="0.2">
      <c r="A32" s="13" t="s">
        <v>23</v>
      </c>
      <c r="B32" s="15"/>
      <c r="C32" s="38">
        <v>21</v>
      </c>
      <c r="D32" s="15" t="s">
        <v>24</v>
      </c>
      <c r="E32" s="16"/>
      <c r="F32" s="39">
        <f>C22</f>
        <v>0</v>
      </c>
      <c r="G32" s="17"/>
    </row>
    <row r="33" spans="1:8" x14ac:dyDescent="0.2">
      <c r="A33" s="13" t="s">
        <v>25</v>
      </c>
      <c r="B33" s="15"/>
      <c r="C33" s="38">
        <v>21</v>
      </c>
      <c r="D33" s="15" t="s">
        <v>24</v>
      </c>
      <c r="E33" s="16"/>
      <c r="F33" s="40">
        <f>ROUND(PRODUCT(F32,C33/100),0)</f>
        <v>0</v>
      </c>
      <c r="G33" s="27"/>
    </row>
    <row r="34" spans="1:8" s="46" customFormat="1" ht="19.5" customHeight="1" thickBot="1" x14ac:dyDescent="0.3">
      <c r="A34" s="41" t="s">
        <v>59</v>
      </c>
      <c r="B34" s="42"/>
      <c r="C34" s="42"/>
      <c r="D34" s="42"/>
      <c r="E34" s="43"/>
      <c r="F34" s="44">
        <f>ROUND(SUM(F29:F33),0)</f>
        <v>0</v>
      </c>
      <c r="G34" s="45"/>
    </row>
    <row r="36" spans="1:8" x14ac:dyDescent="0.2">
      <c r="A36" s="47" t="s">
        <v>26</v>
      </c>
      <c r="B36" s="47"/>
      <c r="C36" s="47"/>
      <c r="D36" s="47"/>
      <c r="E36" s="47"/>
      <c r="F36" s="47"/>
      <c r="G36" s="47"/>
      <c r="H36" t="s">
        <v>3</v>
      </c>
    </row>
    <row r="37" spans="1:8" ht="14.25" customHeight="1" x14ac:dyDescent="0.2">
      <c r="A37" s="47"/>
      <c r="B37" s="234"/>
      <c r="C37" s="234"/>
      <c r="D37" s="234"/>
      <c r="E37" s="234"/>
      <c r="F37" s="234"/>
      <c r="G37" s="234"/>
      <c r="H37" t="s">
        <v>3</v>
      </c>
    </row>
    <row r="38" spans="1:8" ht="12.75" customHeight="1" x14ac:dyDescent="0.2">
      <c r="A38" s="48"/>
      <c r="B38" s="234"/>
      <c r="C38" s="234"/>
      <c r="D38" s="234"/>
      <c r="E38" s="234"/>
      <c r="F38" s="234"/>
      <c r="G38" s="234"/>
      <c r="H38" t="s">
        <v>3</v>
      </c>
    </row>
    <row r="39" spans="1:8" x14ac:dyDescent="0.2">
      <c r="A39" s="48"/>
      <c r="B39" s="234"/>
      <c r="C39" s="234"/>
      <c r="D39" s="234"/>
      <c r="E39" s="234"/>
      <c r="F39" s="234"/>
      <c r="G39" s="234"/>
      <c r="H39" t="s">
        <v>3</v>
      </c>
    </row>
    <row r="40" spans="1:8" x14ac:dyDescent="0.2">
      <c r="A40" s="48"/>
      <c r="B40" s="234"/>
      <c r="C40" s="234"/>
      <c r="D40" s="234"/>
      <c r="E40" s="234"/>
      <c r="F40" s="234"/>
      <c r="G40" s="234"/>
      <c r="H40" t="s">
        <v>3</v>
      </c>
    </row>
    <row r="41" spans="1:8" x14ac:dyDescent="0.2">
      <c r="A41" s="48"/>
      <c r="B41" s="234"/>
      <c r="C41" s="234"/>
      <c r="D41" s="234"/>
      <c r="E41" s="234"/>
      <c r="F41" s="234"/>
      <c r="G41" s="234"/>
      <c r="H41" t="s">
        <v>3</v>
      </c>
    </row>
    <row r="42" spans="1:8" x14ac:dyDescent="0.2">
      <c r="A42" s="48"/>
      <c r="B42" s="234"/>
      <c r="C42" s="234"/>
      <c r="D42" s="234"/>
      <c r="E42" s="234"/>
      <c r="F42" s="234"/>
      <c r="G42" s="234"/>
      <c r="H42" t="s">
        <v>3</v>
      </c>
    </row>
    <row r="43" spans="1:8" x14ac:dyDescent="0.2">
      <c r="A43" s="48"/>
      <c r="B43" s="234"/>
      <c r="C43" s="234"/>
      <c r="D43" s="234"/>
      <c r="E43" s="234"/>
      <c r="F43" s="234"/>
      <c r="G43" s="234"/>
      <c r="H43" t="s">
        <v>3</v>
      </c>
    </row>
    <row r="44" spans="1:8" x14ac:dyDescent="0.2">
      <c r="A44" s="48"/>
      <c r="B44" s="234"/>
      <c r="C44" s="234"/>
      <c r="D44" s="234"/>
      <c r="E44" s="234"/>
      <c r="F44" s="234"/>
      <c r="G44" s="234"/>
      <c r="H44" t="s">
        <v>3</v>
      </c>
    </row>
    <row r="45" spans="1:8" ht="3" customHeight="1" x14ac:dyDescent="0.2">
      <c r="A45" s="48"/>
      <c r="B45" s="234"/>
      <c r="C45" s="234"/>
      <c r="D45" s="234"/>
      <c r="E45" s="234"/>
      <c r="F45" s="234"/>
      <c r="G45" s="234"/>
      <c r="H45" t="s">
        <v>3</v>
      </c>
    </row>
    <row r="46" spans="1:8" x14ac:dyDescent="0.2">
      <c r="B46" s="220"/>
      <c r="C46" s="220"/>
      <c r="D46" s="220"/>
      <c r="E46" s="220"/>
      <c r="F46" s="220"/>
      <c r="G46" s="220"/>
    </row>
    <row r="47" spans="1:8" x14ac:dyDescent="0.2">
      <c r="B47" s="220"/>
      <c r="C47" s="220"/>
      <c r="D47" s="220"/>
      <c r="E47" s="220"/>
      <c r="F47" s="220"/>
      <c r="G47" s="220"/>
    </row>
    <row r="48" spans="1:8" x14ac:dyDescent="0.2">
      <c r="B48" s="220"/>
      <c r="C48" s="220"/>
      <c r="D48" s="220"/>
      <c r="E48" s="220"/>
      <c r="F48" s="220"/>
      <c r="G48" s="220"/>
    </row>
    <row r="49" spans="2:7" x14ac:dyDescent="0.2">
      <c r="B49" s="220"/>
      <c r="C49" s="220"/>
      <c r="D49" s="220"/>
      <c r="E49" s="220"/>
      <c r="F49" s="220"/>
      <c r="G49" s="220"/>
    </row>
    <row r="50" spans="2:7" x14ac:dyDescent="0.2">
      <c r="B50" s="220"/>
      <c r="C50" s="220"/>
      <c r="D50" s="220"/>
      <c r="E50" s="220"/>
      <c r="F50" s="220"/>
      <c r="G50" s="220"/>
    </row>
    <row r="51" spans="2:7" x14ac:dyDescent="0.2">
      <c r="B51" s="220"/>
      <c r="C51" s="220"/>
      <c r="D51" s="220"/>
      <c r="E51" s="220"/>
      <c r="F51" s="220"/>
      <c r="G51" s="220"/>
    </row>
    <row r="52" spans="2:7" x14ac:dyDescent="0.2">
      <c r="B52" s="220"/>
      <c r="C52" s="220"/>
      <c r="D52" s="220"/>
      <c r="E52" s="220"/>
      <c r="F52" s="220"/>
      <c r="G52" s="220"/>
    </row>
    <row r="53" spans="2:7" x14ac:dyDescent="0.2">
      <c r="B53" s="220"/>
      <c r="C53" s="220"/>
      <c r="D53" s="220"/>
      <c r="E53" s="220"/>
      <c r="F53" s="220"/>
      <c r="G53" s="220"/>
    </row>
    <row r="54" spans="2:7" x14ac:dyDescent="0.2">
      <c r="B54" s="220"/>
      <c r="C54" s="220"/>
      <c r="D54" s="220"/>
      <c r="E54" s="220"/>
      <c r="F54" s="220"/>
      <c r="G54" s="220"/>
    </row>
    <row r="55" spans="2:7" x14ac:dyDescent="0.2">
      <c r="B55" s="220"/>
      <c r="C55" s="220"/>
      <c r="D55" s="220"/>
      <c r="E55" s="220"/>
      <c r="F55" s="220"/>
      <c r="G55" s="220"/>
    </row>
  </sheetData>
  <sheetProtection password="EA73" sheet="1" objects="1" scenarios="1"/>
  <protectedRanges>
    <protectedRange sqref="E29:G34" name="Oblast1"/>
  </protectedRanges>
  <mergeCells count="14">
    <mergeCell ref="C7:D7"/>
    <mergeCell ref="C8:D8"/>
    <mergeCell ref="E11:G11"/>
    <mergeCell ref="B37:G45"/>
    <mergeCell ref="B46:G46"/>
    <mergeCell ref="B47:G47"/>
    <mergeCell ref="B54:G54"/>
    <mergeCell ref="B55:G55"/>
    <mergeCell ref="B48:G48"/>
    <mergeCell ref="B49:G49"/>
    <mergeCell ref="B50:G50"/>
    <mergeCell ref="B51:G51"/>
    <mergeCell ref="B52:G52"/>
    <mergeCell ref="B53:G53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72"/>
  <sheetViews>
    <sheetView workbookViewId="0">
      <selection activeCell="J30" sqref="J30"/>
    </sheetView>
  </sheetViews>
  <sheetFormatPr defaultRowHeight="12.75" x14ac:dyDescent="0.2"/>
  <cols>
    <col min="1" max="1" width="10.85546875" customWidth="1"/>
    <col min="2" max="2" width="14.8554687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Bot="1" x14ac:dyDescent="0.25"/>
    <row r="2" spans="1:9" ht="13.5" thickTop="1" x14ac:dyDescent="0.2">
      <c r="A2" s="235" t="s">
        <v>4</v>
      </c>
      <c r="B2" s="236"/>
      <c r="C2" s="88" t="str">
        <f>CONCATENATE(cislostavby," ",nazevstavby)</f>
        <v xml:space="preserve"> Oprava plochy před novým hřbitovem, Dačice</v>
      </c>
      <c r="D2" s="89"/>
      <c r="E2" s="90"/>
      <c r="F2" s="89"/>
      <c r="G2" s="91"/>
      <c r="H2" s="92"/>
      <c r="I2" s="93"/>
    </row>
    <row r="3" spans="1:9" ht="13.5" thickBot="1" x14ac:dyDescent="0.25">
      <c r="A3" s="237" t="s">
        <v>0</v>
      </c>
      <c r="B3" s="238"/>
      <c r="C3" s="94" t="str">
        <f>CONCATENATE(cisloobjektu," ",nazevobjektu)</f>
        <v xml:space="preserve"> SO 100 oprava komunikace, výměna povrchu.</v>
      </c>
      <c r="D3" s="95"/>
      <c r="E3" s="96"/>
      <c r="F3" s="95"/>
      <c r="G3" s="239"/>
      <c r="H3" s="239"/>
      <c r="I3" s="240"/>
    </row>
    <row r="4" spans="1:9" ht="13.5" thickTop="1" x14ac:dyDescent="0.2">
      <c r="F4" s="11"/>
    </row>
    <row r="5" spans="1:9" ht="19.5" customHeight="1" x14ac:dyDescent="0.25">
      <c r="A5" s="97" t="s">
        <v>60</v>
      </c>
      <c r="B5" s="1"/>
      <c r="C5" s="1"/>
      <c r="D5" s="1"/>
      <c r="E5" s="98"/>
      <c r="F5" s="1"/>
      <c r="G5" s="1"/>
      <c r="H5" s="1"/>
      <c r="I5" s="1"/>
    </row>
    <row r="6" spans="1:9" ht="13.5" thickBot="1" x14ac:dyDescent="0.25"/>
    <row r="7" spans="1:9" s="11" customFormat="1" ht="13.5" thickBot="1" x14ac:dyDescent="0.25">
      <c r="A7" s="99"/>
      <c r="B7" s="100" t="s">
        <v>61</v>
      </c>
      <c r="C7" s="100"/>
      <c r="D7" s="101"/>
      <c r="E7" s="102" t="s">
        <v>62</v>
      </c>
      <c r="F7" s="103" t="s">
        <v>63</v>
      </c>
      <c r="G7" s="103" t="s">
        <v>64</v>
      </c>
      <c r="H7" s="103" t="s">
        <v>65</v>
      </c>
      <c r="I7" s="104" t="s">
        <v>54</v>
      </c>
    </row>
    <row r="8" spans="1:9" s="11" customFormat="1" x14ac:dyDescent="0.2">
      <c r="A8" s="197">
        <f>položky!B7</f>
        <v>1</v>
      </c>
      <c r="B8" s="106" t="str">
        <f>položky!C7</f>
        <v>Zemní práce</v>
      </c>
      <c r="C8" s="107"/>
      <c r="D8" s="108"/>
      <c r="E8" s="200">
        <f>položky!G23</f>
        <v>0</v>
      </c>
      <c r="F8" s="201">
        <v>0</v>
      </c>
      <c r="G8" s="201">
        <v>0</v>
      </c>
      <c r="H8" s="201">
        <v>0</v>
      </c>
      <c r="I8" s="202">
        <v>0</v>
      </c>
    </row>
    <row r="9" spans="1:9" s="11" customFormat="1" x14ac:dyDescent="0.2">
      <c r="A9" s="198" t="s">
        <v>121</v>
      </c>
      <c r="B9" s="106" t="str">
        <f>položky!C24</f>
        <v>Komunikace</v>
      </c>
      <c r="C9" s="107"/>
      <c r="D9" s="108"/>
      <c r="E9" s="200">
        <f>položky!G36</f>
        <v>0</v>
      </c>
      <c r="F9" s="201">
        <v>0</v>
      </c>
      <c r="G9" s="201">
        <v>0</v>
      </c>
      <c r="H9" s="201">
        <v>0</v>
      </c>
      <c r="I9" s="202">
        <v>0</v>
      </c>
    </row>
    <row r="10" spans="1:9" s="11" customFormat="1" x14ac:dyDescent="0.2">
      <c r="A10" s="199" t="s">
        <v>124</v>
      </c>
      <c r="B10" s="106" t="str">
        <f>položky!C37</f>
        <v>Doplňující práce na komunikaci</v>
      </c>
      <c r="C10" s="107"/>
      <c r="D10" s="108"/>
      <c r="E10" s="200">
        <f>položky!G48</f>
        <v>0</v>
      </c>
      <c r="F10" s="201">
        <v>0</v>
      </c>
      <c r="G10" s="201">
        <v>0</v>
      </c>
      <c r="H10" s="201">
        <v>0</v>
      </c>
      <c r="I10" s="202">
        <v>0</v>
      </c>
    </row>
    <row r="11" spans="1:9" s="11" customFormat="1" x14ac:dyDescent="0.2">
      <c r="A11" s="199" t="s">
        <v>177</v>
      </c>
      <c r="B11" s="106" t="str">
        <f>položky!C49</f>
        <v>Dokončovací práce inž.staveb</v>
      </c>
      <c r="C11" s="107"/>
      <c r="D11" s="108"/>
      <c r="E11" s="200">
        <f>položky!G52</f>
        <v>0</v>
      </c>
      <c r="F11" s="201">
        <v>0</v>
      </c>
      <c r="G11" s="201">
        <v>0</v>
      </c>
      <c r="H11" s="201">
        <v>0</v>
      </c>
      <c r="I11" s="202">
        <v>0</v>
      </c>
    </row>
    <row r="12" spans="1:9" s="11" customFormat="1" x14ac:dyDescent="0.2">
      <c r="A12" s="199" t="s">
        <v>130</v>
      </c>
      <c r="B12" s="106" t="str">
        <f>položky!C53</f>
        <v>Prorážení otvorů</v>
      </c>
      <c r="C12" s="107"/>
      <c r="D12" s="108"/>
      <c r="E12" s="200">
        <f>položky!G57</f>
        <v>0</v>
      </c>
      <c r="F12" s="201">
        <v>0</v>
      </c>
      <c r="G12" s="201">
        <v>0</v>
      </c>
      <c r="H12" s="201">
        <v>0</v>
      </c>
      <c r="I12" s="202">
        <v>0</v>
      </c>
    </row>
    <row r="13" spans="1:9" s="11" customFormat="1" x14ac:dyDescent="0.2">
      <c r="A13" s="199" t="s">
        <v>133</v>
      </c>
      <c r="B13" s="106" t="str">
        <f>položky!C58</f>
        <v>Staveništní přesun hmot</v>
      </c>
      <c r="C13" s="107"/>
      <c r="D13" s="108"/>
      <c r="E13" s="200">
        <f>položky!G61</f>
        <v>0</v>
      </c>
      <c r="F13" s="201">
        <v>0</v>
      </c>
      <c r="G13" s="201">
        <v>0</v>
      </c>
      <c r="H13" s="201">
        <v>0</v>
      </c>
      <c r="I13" s="202">
        <v>0</v>
      </c>
    </row>
    <row r="14" spans="1:9" s="11" customFormat="1" ht="13.5" thickBot="1" x14ac:dyDescent="0.25">
      <c r="A14" s="199" t="s">
        <v>190</v>
      </c>
      <c r="B14" s="106" t="str">
        <f>položky!C62</f>
        <v>Zemní práce při montážích</v>
      </c>
      <c r="C14" s="107"/>
      <c r="D14" s="108"/>
      <c r="E14" s="200">
        <f>položky!G66</f>
        <v>0</v>
      </c>
      <c r="F14" s="201">
        <v>0</v>
      </c>
      <c r="G14" s="201">
        <v>0</v>
      </c>
      <c r="H14" s="201">
        <v>0</v>
      </c>
      <c r="I14" s="202">
        <v>0</v>
      </c>
    </row>
    <row r="15" spans="1:9" s="111" customFormat="1" ht="13.5" thickBot="1" x14ac:dyDescent="0.25">
      <c r="A15" s="109"/>
      <c r="B15" s="100" t="s">
        <v>66</v>
      </c>
      <c r="C15" s="100"/>
      <c r="D15" s="110"/>
      <c r="E15" s="203">
        <f>SUM(E8:E14)</f>
        <v>0</v>
      </c>
      <c r="F15" s="204">
        <f>SUM(F8:F14)</f>
        <v>0</v>
      </c>
      <c r="G15" s="204">
        <f>SUM(G8:G14)</f>
        <v>0</v>
      </c>
      <c r="H15" s="204">
        <f>SUM(H8:H14)</f>
        <v>0</v>
      </c>
      <c r="I15" s="205">
        <f>SUM(I8:I14)</f>
        <v>0</v>
      </c>
    </row>
    <row r="16" spans="1:9" x14ac:dyDescent="0.2">
      <c r="A16" s="107"/>
      <c r="B16" s="107"/>
      <c r="C16" s="107"/>
      <c r="D16" s="107"/>
      <c r="E16" s="107"/>
      <c r="F16" s="107"/>
      <c r="G16" s="107"/>
      <c r="H16" s="107"/>
      <c r="I16" s="107"/>
    </row>
    <row r="17" spans="1:57" ht="19.5" customHeight="1" x14ac:dyDescent="0.25">
      <c r="A17" s="112" t="s">
        <v>67</v>
      </c>
      <c r="B17" s="112"/>
      <c r="C17" s="112"/>
      <c r="D17" s="112"/>
      <c r="E17" s="112"/>
      <c r="F17" s="112"/>
      <c r="G17" s="113"/>
      <c r="H17" s="112"/>
      <c r="I17" s="112"/>
      <c r="BA17" s="30"/>
      <c r="BB17" s="30"/>
      <c r="BC17" s="30"/>
      <c r="BD17" s="30"/>
      <c r="BE17" s="30"/>
    </row>
    <row r="18" spans="1:57" ht="13.5" thickBot="1" x14ac:dyDescent="0.25">
      <c r="A18" s="194"/>
      <c r="B18" s="194"/>
      <c r="C18" s="194"/>
      <c r="D18" s="194"/>
      <c r="E18" s="194"/>
      <c r="F18" s="194"/>
      <c r="G18" s="194"/>
      <c r="H18" s="194"/>
      <c r="I18" s="194"/>
    </row>
    <row r="19" spans="1:57" x14ac:dyDescent="0.2">
      <c r="A19" s="114" t="s">
        <v>68</v>
      </c>
      <c r="B19" s="115"/>
      <c r="C19" s="115"/>
      <c r="D19" s="116"/>
      <c r="E19" s="117" t="s">
        <v>27</v>
      </c>
      <c r="F19" s="118" t="s">
        <v>69</v>
      </c>
      <c r="G19" s="119" t="s">
        <v>70</v>
      </c>
      <c r="H19" s="120"/>
      <c r="I19" s="121" t="s">
        <v>27</v>
      </c>
    </row>
    <row r="20" spans="1:57" x14ac:dyDescent="0.2">
      <c r="A20" s="122"/>
      <c r="B20" s="123"/>
      <c r="C20" s="123"/>
      <c r="D20" s="124"/>
      <c r="E20" s="125"/>
      <c r="F20" s="126"/>
      <c r="G20" s="127">
        <f>CHOOSE(BA20+1,HSV+PSV,HSV+PSV+Mont,HSV+PSV+Dodavka+Mont,HSV,PSV,Mont,Dodavka,Mont+Dodavka,0)</f>
        <v>0</v>
      </c>
      <c r="H20" s="128"/>
      <c r="I20" s="129">
        <f>E20+F20*G20/100</f>
        <v>0</v>
      </c>
      <c r="BA20">
        <v>8</v>
      </c>
    </row>
    <row r="21" spans="1:57" ht="13.5" thickBot="1" x14ac:dyDescent="0.25">
      <c r="A21" s="130"/>
      <c r="B21" s="131" t="s">
        <v>71</v>
      </c>
      <c r="C21" s="132"/>
      <c r="D21" s="133"/>
      <c r="E21" s="134"/>
      <c r="F21" s="135"/>
      <c r="G21" s="135"/>
      <c r="H21" s="241">
        <f>SUM(H20:H20)</f>
        <v>0</v>
      </c>
      <c r="I21" s="242"/>
    </row>
    <row r="22" spans="1:57" x14ac:dyDescent="0.2">
      <c r="A22" s="194"/>
      <c r="B22" s="194"/>
      <c r="C22" s="194"/>
      <c r="D22" s="194"/>
      <c r="E22" s="194"/>
      <c r="F22" s="194"/>
      <c r="G22" s="194"/>
      <c r="H22" s="194"/>
      <c r="I22" s="194"/>
    </row>
    <row r="23" spans="1:57" x14ac:dyDescent="0.2">
      <c r="B23" s="111"/>
      <c r="F23" s="136"/>
      <c r="G23" s="137"/>
      <c r="H23" s="137"/>
      <c r="I23" s="138"/>
    </row>
    <row r="24" spans="1:57" x14ac:dyDescent="0.2">
      <c r="F24" s="136"/>
      <c r="G24" s="137"/>
      <c r="H24" s="137"/>
      <c r="I24" s="138"/>
    </row>
    <row r="25" spans="1:57" x14ac:dyDescent="0.2">
      <c r="F25" s="136"/>
      <c r="G25" s="137"/>
      <c r="H25" s="137"/>
      <c r="I25" s="138"/>
    </row>
    <row r="26" spans="1:57" x14ac:dyDescent="0.2">
      <c r="F26" s="136"/>
      <c r="G26" s="137"/>
      <c r="H26" s="137"/>
      <c r="I26" s="138"/>
    </row>
    <row r="27" spans="1:57" x14ac:dyDescent="0.2">
      <c r="F27" s="136"/>
      <c r="G27" s="137"/>
      <c r="H27" s="137"/>
      <c r="I27" s="138"/>
    </row>
    <row r="28" spans="1:57" x14ac:dyDescent="0.2">
      <c r="F28" s="136"/>
      <c r="G28" s="137"/>
      <c r="H28" s="137"/>
      <c r="I28" s="138"/>
    </row>
    <row r="29" spans="1:57" x14ac:dyDescent="0.2">
      <c r="F29" s="136"/>
      <c r="G29" s="137"/>
      <c r="H29" s="137"/>
      <c r="I29" s="138"/>
    </row>
    <row r="30" spans="1:57" x14ac:dyDescent="0.2">
      <c r="F30" s="136"/>
      <c r="G30" s="137"/>
      <c r="H30" s="137"/>
      <c r="I30" s="138"/>
    </row>
    <row r="31" spans="1:57" x14ac:dyDescent="0.2">
      <c r="F31" s="136"/>
      <c r="G31" s="137"/>
      <c r="H31" s="137"/>
      <c r="I31" s="138"/>
    </row>
    <row r="32" spans="1:57" x14ac:dyDescent="0.2">
      <c r="F32" s="136"/>
      <c r="G32" s="137"/>
      <c r="H32" s="137"/>
      <c r="I32" s="138"/>
    </row>
    <row r="33" spans="6:9" x14ac:dyDescent="0.2">
      <c r="F33" s="136"/>
      <c r="G33" s="137"/>
      <c r="H33" s="137"/>
      <c r="I33" s="138"/>
    </row>
    <row r="34" spans="6:9" x14ac:dyDescent="0.2">
      <c r="F34" s="136"/>
      <c r="G34" s="137"/>
      <c r="H34" s="137"/>
      <c r="I34" s="138"/>
    </row>
    <row r="35" spans="6:9" x14ac:dyDescent="0.2">
      <c r="F35" s="136"/>
      <c r="G35" s="137"/>
      <c r="H35" s="137"/>
      <c r="I35" s="138"/>
    </row>
    <row r="36" spans="6:9" x14ac:dyDescent="0.2">
      <c r="F36" s="136"/>
      <c r="G36" s="137"/>
      <c r="H36" s="137"/>
      <c r="I36" s="138"/>
    </row>
    <row r="37" spans="6:9" x14ac:dyDescent="0.2">
      <c r="F37" s="136"/>
      <c r="G37" s="137"/>
      <c r="H37" s="137"/>
      <c r="I37" s="138"/>
    </row>
    <row r="38" spans="6:9" x14ac:dyDescent="0.2">
      <c r="F38" s="136"/>
      <c r="G38" s="137"/>
      <c r="H38" s="137"/>
      <c r="I38" s="138"/>
    </row>
    <row r="39" spans="6:9" x14ac:dyDescent="0.2">
      <c r="F39" s="136"/>
      <c r="G39" s="137"/>
      <c r="H39" s="137"/>
      <c r="I39" s="138"/>
    </row>
    <row r="40" spans="6:9" x14ac:dyDescent="0.2">
      <c r="F40" s="136"/>
      <c r="G40" s="137"/>
      <c r="H40" s="137"/>
      <c r="I40" s="138"/>
    </row>
    <row r="41" spans="6:9" x14ac:dyDescent="0.2">
      <c r="F41" s="136"/>
      <c r="G41" s="137"/>
      <c r="H41" s="137"/>
      <c r="I41" s="138"/>
    </row>
    <row r="42" spans="6:9" x14ac:dyDescent="0.2">
      <c r="F42" s="136"/>
      <c r="G42" s="137"/>
      <c r="H42" s="137"/>
      <c r="I42" s="138"/>
    </row>
    <row r="43" spans="6:9" x14ac:dyDescent="0.2">
      <c r="F43" s="136"/>
      <c r="G43" s="137"/>
      <c r="H43" s="137"/>
      <c r="I43" s="138"/>
    </row>
    <row r="44" spans="6:9" x14ac:dyDescent="0.2">
      <c r="F44" s="136"/>
      <c r="G44" s="137"/>
      <c r="H44" s="137"/>
      <c r="I44" s="138"/>
    </row>
    <row r="45" spans="6:9" x14ac:dyDescent="0.2">
      <c r="F45" s="136"/>
      <c r="G45" s="137"/>
      <c r="H45" s="137"/>
      <c r="I45" s="138"/>
    </row>
    <row r="46" spans="6:9" x14ac:dyDescent="0.2">
      <c r="F46" s="136"/>
      <c r="G46" s="137"/>
      <c r="H46" s="137"/>
      <c r="I46" s="138"/>
    </row>
    <row r="47" spans="6:9" x14ac:dyDescent="0.2">
      <c r="F47" s="136"/>
      <c r="G47" s="137"/>
      <c r="H47" s="137"/>
      <c r="I47" s="138"/>
    </row>
    <row r="48" spans="6:9" x14ac:dyDescent="0.2">
      <c r="F48" s="136"/>
      <c r="G48" s="137"/>
      <c r="H48" s="137"/>
      <c r="I48" s="138"/>
    </row>
    <row r="49" spans="6:9" x14ac:dyDescent="0.2">
      <c r="F49" s="136"/>
      <c r="G49" s="137"/>
      <c r="H49" s="137"/>
      <c r="I49" s="138"/>
    </row>
    <row r="50" spans="6:9" x14ac:dyDescent="0.2">
      <c r="F50" s="136"/>
      <c r="G50" s="137"/>
      <c r="H50" s="137"/>
      <c r="I50" s="138"/>
    </row>
    <row r="51" spans="6:9" x14ac:dyDescent="0.2">
      <c r="F51" s="136"/>
      <c r="G51" s="137"/>
      <c r="H51" s="137"/>
      <c r="I51" s="138"/>
    </row>
    <row r="52" spans="6:9" x14ac:dyDescent="0.2">
      <c r="F52" s="136"/>
      <c r="G52" s="137"/>
      <c r="H52" s="137"/>
      <c r="I52" s="138"/>
    </row>
    <row r="53" spans="6:9" x14ac:dyDescent="0.2">
      <c r="F53" s="136"/>
      <c r="G53" s="137"/>
      <c r="H53" s="137"/>
      <c r="I53" s="138"/>
    </row>
    <row r="54" spans="6:9" x14ac:dyDescent="0.2">
      <c r="F54" s="136"/>
      <c r="G54" s="137"/>
      <c r="H54" s="137"/>
      <c r="I54" s="138"/>
    </row>
    <row r="55" spans="6:9" x14ac:dyDescent="0.2">
      <c r="F55" s="136"/>
      <c r="G55" s="137"/>
      <c r="H55" s="137"/>
      <c r="I55" s="138"/>
    </row>
    <row r="56" spans="6:9" x14ac:dyDescent="0.2">
      <c r="F56" s="136"/>
      <c r="G56" s="137"/>
      <c r="H56" s="137"/>
      <c r="I56" s="138"/>
    </row>
    <row r="57" spans="6:9" x14ac:dyDescent="0.2">
      <c r="F57" s="136"/>
      <c r="G57" s="137"/>
      <c r="H57" s="137"/>
      <c r="I57" s="138"/>
    </row>
    <row r="58" spans="6:9" x14ac:dyDescent="0.2">
      <c r="F58" s="136"/>
      <c r="G58" s="137"/>
      <c r="H58" s="137"/>
      <c r="I58" s="138"/>
    </row>
    <row r="59" spans="6:9" x14ac:dyDescent="0.2">
      <c r="F59" s="136"/>
      <c r="G59" s="137"/>
      <c r="H59" s="137"/>
      <c r="I59" s="138"/>
    </row>
    <row r="60" spans="6:9" x14ac:dyDescent="0.2">
      <c r="F60" s="136"/>
      <c r="G60" s="137"/>
      <c r="H60" s="137"/>
      <c r="I60" s="138"/>
    </row>
    <row r="61" spans="6:9" x14ac:dyDescent="0.2">
      <c r="F61" s="136"/>
      <c r="G61" s="137"/>
      <c r="H61" s="137"/>
      <c r="I61" s="138"/>
    </row>
    <row r="62" spans="6:9" x14ac:dyDescent="0.2">
      <c r="F62" s="136"/>
      <c r="G62" s="137"/>
      <c r="H62" s="137"/>
      <c r="I62" s="138"/>
    </row>
    <row r="63" spans="6:9" x14ac:dyDescent="0.2">
      <c r="F63" s="136"/>
      <c r="G63" s="137"/>
      <c r="H63" s="137"/>
      <c r="I63" s="138"/>
    </row>
    <row r="64" spans="6:9" x14ac:dyDescent="0.2">
      <c r="F64" s="136"/>
      <c r="G64" s="137"/>
      <c r="H64" s="137"/>
      <c r="I64" s="138"/>
    </row>
    <row r="65" spans="6:9" x14ac:dyDescent="0.2">
      <c r="F65" s="136"/>
      <c r="G65" s="137"/>
      <c r="H65" s="137"/>
      <c r="I65" s="138"/>
    </row>
    <row r="66" spans="6:9" x14ac:dyDescent="0.2">
      <c r="F66" s="136"/>
      <c r="G66" s="137"/>
      <c r="H66" s="137"/>
      <c r="I66" s="138"/>
    </row>
    <row r="67" spans="6:9" x14ac:dyDescent="0.2">
      <c r="F67" s="136"/>
      <c r="G67" s="137"/>
      <c r="H67" s="137"/>
      <c r="I67" s="138"/>
    </row>
    <row r="68" spans="6:9" x14ac:dyDescent="0.2">
      <c r="F68" s="136"/>
      <c r="G68" s="137"/>
      <c r="H68" s="137"/>
      <c r="I68" s="138"/>
    </row>
    <row r="69" spans="6:9" x14ac:dyDescent="0.2">
      <c r="F69" s="136"/>
      <c r="G69" s="137"/>
      <c r="H69" s="137"/>
      <c r="I69" s="138"/>
    </row>
    <row r="70" spans="6:9" x14ac:dyDescent="0.2">
      <c r="F70" s="136"/>
      <c r="G70" s="137"/>
      <c r="H70" s="137"/>
      <c r="I70" s="138"/>
    </row>
    <row r="71" spans="6:9" x14ac:dyDescent="0.2">
      <c r="F71" s="136"/>
      <c r="G71" s="137"/>
      <c r="H71" s="137"/>
      <c r="I71" s="138"/>
    </row>
    <row r="72" spans="6:9" x14ac:dyDescent="0.2">
      <c r="F72" s="136"/>
      <c r="G72" s="137"/>
      <c r="H72" s="137"/>
      <c r="I72" s="138"/>
    </row>
  </sheetData>
  <sheetProtection password="EA73" sheet="1" objects="1" scenarios="1"/>
  <mergeCells count="4">
    <mergeCell ref="A2:B2"/>
    <mergeCell ref="A3:B3"/>
    <mergeCell ref="G3:I3"/>
    <mergeCell ref="H21:I21"/>
  </mergeCells>
  <pageMargins left="0.59055118110236227" right="0.3937007874015748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Strana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39"/>
  <sheetViews>
    <sheetView topLeftCell="A31" workbookViewId="0">
      <selection activeCell="C35" sqref="C35:G35"/>
    </sheetView>
  </sheetViews>
  <sheetFormatPr defaultRowHeight="12.75" x14ac:dyDescent="0.2"/>
  <cols>
    <col min="1" max="1" width="3.85546875" style="139" customWidth="1"/>
    <col min="2" max="2" width="12" style="139" customWidth="1"/>
    <col min="3" max="3" width="40.42578125" style="139" customWidth="1"/>
    <col min="4" max="4" width="5.5703125" style="139" customWidth="1"/>
    <col min="5" max="5" width="8.5703125" style="184" customWidth="1"/>
    <col min="6" max="6" width="9.85546875" style="139" customWidth="1"/>
    <col min="7" max="7" width="12.140625" style="139" customWidth="1"/>
    <col min="8" max="16384" width="9.140625" style="139"/>
  </cols>
  <sheetData>
    <row r="1" spans="1:104" ht="15.75" x14ac:dyDescent="0.25">
      <c r="A1" s="254" t="s">
        <v>72</v>
      </c>
      <c r="B1" s="254"/>
      <c r="C1" s="254"/>
      <c r="D1" s="254"/>
      <c r="E1" s="254"/>
      <c r="F1" s="254"/>
      <c r="G1" s="254"/>
    </row>
    <row r="2" spans="1:104" ht="13.5" thickBot="1" x14ac:dyDescent="0.25">
      <c r="A2" s="140"/>
      <c r="B2" s="141"/>
      <c r="C2" s="142"/>
      <c r="D2" s="142"/>
      <c r="E2" s="143"/>
      <c r="F2" s="142"/>
      <c r="G2" s="142"/>
    </row>
    <row r="3" spans="1:104" ht="13.5" thickTop="1" x14ac:dyDescent="0.2">
      <c r="A3" s="255" t="s">
        <v>4</v>
      </c>
      <c r="B3" s="256"/>
      <c r="C3" s="144" t="str">
        <f>'so101 Rekapitulace'!C2</f>
        <v xml:space="preserve"> Oprava plochy před novým hřbitovem, Dačice</v>
      </c>
      <c r="D3" s="145"/>
      <c r="E3" s="146"/>
      <c r="F3" s="147"/>
      <c r="G3" s="148"/>
    </row>
    <row r="4" spans="1:104" ht="13.5" thickBot="1" x14ac:dyDescent="0.25">
      <c r="A4" s="257" t="s">
        <v>0</v>
      </c>
      <c r="B4" s="258"/>
      <c r="C4" s="149" t="str">
        <f>'so101 Rekapitulace'!C3</f>
        <v xml:space="preserve"> SO 100 oprava komunikace, výměna povrchu.</v>
      </c>
      <c r="D4" s="150"/>
      <c r="E4" s="259"/>
      <c r="F4" s="259"/>
      <c r="G4" s="260"/>
    </row>
    <row r="5" spans="1:104" ht="13.5" thickTop="1" x14ac:dyDescent="0.2">
      <c r="A5" s="151"/>
      <c r="B5" s="152"/>
      <c r="C5" s="152"/>
      <c r="D5" s="140"/>
      <c r="E5" s="153"/>
      <c r="F5" s="140"/>
      <c r="G5" s="154"/>
    </row>
    <row r="6" spans="1:104" x14ac:dyDescent="0.2">
      <c r="A6" s="155" t="s">
        <v>73</v>
      </c>
      <c r="B6" s="156" t="s">
        <v>74</v>
      </c>
      <c r="C6" s="156" t="s">
        <v>75</v>
      </c>
      <c r="D6" s="156" t="s">
        <v>76</v>
      </c>
      <c r="E6" s="157" t="s">
        <v>77</v>
      </c>
      <c r="F6" s="156" t="s">
        <v>78</v>
      </c>
      <c r="G6" s="158" t="s">
        <v>79</v>
      </c>
    </row>
    <row r="7" spans="1:104" x14ac:dyDescent="0.2">
      <c r="A7" s="159" t="s">
        <v>80</v>
      </c>
      <c r="B7" s="196">
        <v>1</v>
      </c>
      <c r="C7" s="161" t="s">
        <v>111</v>
      </c>
      <c r="D7" s="162"/>
      <c r="E7" s="163"/>
      <c r="F7" s="163"/>
      <c r="G7" s="164"/>
      <c r="H7" s="165"/>
      <c r="I7" s="165"/>
      <c r="O7" s="166">
        <v>1</v>
      </c>
    </row>
    <row r="8" spans="1:104" x14ac:dyDescent="0.2">
      <c r="A8" s="167">
        <v>1</v>
      </c>
      <c r="B8" s="168" t="s">
        <v>115</v>
      </c>
      <c r="C8" s="169" t="s">
        <v>116</v>
      </c>
      <c r="D8" s="170" t="s">
        <v>114</v>
      </c>
      <c r="E8" s="171">
        <v>20</v>
      </c>
      <c r="F8" s="195">
        <v>0</v>
      </c>
      <c r="G8" s="172">
        <f>E8*F8</f>
        <v>0</v>
      </c>
      <c r="O8" s="166">
        <v>2</v>
      </c>
      <c r="AA8" s="139">
        <v>12</v>
      </c>
      <c r="AB8" s="139">
        <v>0</v>
      </c>
      <c r="AC8" s="139">
        <v>1</v>
      </c>
      <c r="AZ8" s="139">
        <v>1</v>
      </c>
      <c r="BA8" s="139">
        <f>IF(AZ8=1,G8,0)</f>
        <v>0</v>
      </c>
      <c r="BB8" s="139">
        <f>IF(AZ8=2,G8,0)</f>
        <v>0</v>
      </c>
      <c r="BC8" s="139">
        <f>IF(AZ8=3,G8,0)</f>
        <v>0</v>
      </c>
      <c r="BD8" s="139">
        <f>IF(AZ8=4,G8,0)</f>
        <v>0</v>
      </c>
      <c r="BE8" s="139">
        <f>IF(AZ8=5,G8,0)</f>
        <v>0</v>
      </c>
      <c r="CZ8" s="139">
        <v>0</v>
      </c>
    </row>
    <row r="9" spans="1:104" x14ac:dyDescent="0.2">
      <c r="A9" s="173"/>
      <c r="B9" s="174"/>
      <c r="C9" s="248" t="s">
        <v>139</v>
      </c>
      <c r="D9" s="249"/>
      <c r="E9" s="249"/>
      <c r="F9" s="249"/>
      <c r="G9" s="250"/>
      <c r="O9" s="166">
        <v>3</v>
      </c>
    </row>
    <row r="10" spans="1:104" x14ac:dyDescent="0.2">
      <c r="A10" s="173"/>
      <c r="B10" s="174"/>
      <c r="C10" s="263" t="s">
        <v>140</v>
      </c>
      <c r="D10" s="264"/>
      <c r="E10" s="190">
        <v>20</v>
      </c>
      <c r="F10" s="191"/>
      <c r="G10" s="192"/>
      <c r="M10" s="193" t="s">
        <v>140</v>
      </c>
      <c r="O10" s="166"/>
    </row>
    <row r="11" spans="1:104" x14ac:dyDescent="0.2">
      <c r="A11" s="167">
        <v>2</v>
      </c>
      <c r="B11" s="168" t="s">
        <v>141</v>
      </c>
      <c r="C11" s="169" t="s">
        <v>142</v>
      </c>
      <c r="D11" s="170" t="s">
        <v>113</v>
      </c>
      <c r="E11" s="171">
        <v>60</v>
      </c>
      <c r="F11" s="195">
        <v>0</v>
      </c>
      <c r="G11" s="172">
        <f>E11*F11</f>
        <v>0</v>
      </c>
      <c r="O11" s="166">
        <v>2</v>
      </c>
      <c r="AA11" s="139">
        <v>12</v>
      </c>
      <c r="AB11" s="139">
        <v>0</v>
      </c>
      <c r="AC11" s="139">
        <v>2</v>
      </c>
      <c r="AZ11" s="139">
        <v>1</v>
      </c>
      <c r="BA11" s="139">
        <f>IF(AZ11=1,G11,0)</f>
        <v>0</v>
      </c>
      <c r="BB11" s="139">
        <f>IF(AZ11=2,G11,0)</f>
        <v>0</v>
      </c>
      <c r="BC11" s="139">
        <f>IF(AZ11=3,G11,0)</f>
        <v>0</v>
      </c>
      <c r="BD11" s="139">
        <f>IF(AZ11=4,G11,0)</f>
        <v>0</v>
      </c>
      <c r="BE11" s="139">
        <f>IF(AZ11=5,G11,0)</f>
        <v>0</v>
      </c>
      <c r="CZ11" s="139">
        <v>0</v>
      </c>
    </row>
    <row r="12" spans="1:104" x14ac:dyDescent="0.2">
      <c r="A12" s="173"/>
      <c r="B12" s="174"/>
      <c r="C12" s="248" t="s">
        <v>143</v>
      </c>
      <c r="D12" s="249"/>
      <c r="E12" s="249"/>
      <c r="F12" s="249"/>
      <c r="G12" s="250"/>
      <c r="O12" s="166">
        <v>3</v>
      </c>
    </row>
    <row r="13" spans="1:104" x14ac:dyDescent="0.2">
      <c r="A13" s="167">
        <v>3</v>
      </c>
      <c r="B13" s="168" t="s">
        <v>117</v>
      </c>
      <c r="C13" s="169" t="s">
        <v>118</v>
      </c>
      <c r="D13" s="170" t="s">
        <v>112</v>
      </c>
      <c r="E13" s="171">
        <v>28.238199999999999</v>
      </c>
      <c r="F13" s="195">
        <v>0</v>
      </c>
      <c r="G13" s="172">
        <f>E13*F13</f>
        <v>0</v>
      </c>
      <c r="O13" s="166">
        <v>2</v>
      </c>
      <c r="AA13" s="139">
        <v>12</v>
      </c>
      <c r="AB13" s="139">
        <v>0</v>
      </c>
      <c r="AC13" s="139">
        <v>3</v>
      </c>
      <c r="AZ13" s="139">
        <v>1</v>
      </c>
      <c r="BA13" s="139">
        <f>IF(AZ13=1,G13,0)</f>
        <v>0</v>
      </c>
      <c r="BB13" s="139">
        <f>IF(AZ13=2,G13,0)</f>
        <v>0</v>
      </c>
      <c r="BC13" s="139">
        <f>IF(AZ13=3,G13,0)</f>
        <v>0</v>
      </c>
      <c r="BD13" s="139">
        <f>IF(AZ13=4,G13,0)</f>
        <v>0</v>
      </c>
      <c r="BE13" s="139">
        <f>IF(AZ13=5,G13,0)</f>
        <v>0</v>
      </c>
      <c r="CZ13" s="139">
        <v>0</v>
      </c>
    </row>
    <row r="14" spans="1:104" x14ac:dyDescent="0.2">
      <c r="A14" s="173"/>
      <c r="B14" s="174"/>
      <c r="C14" s="248" t="s">
        <v>144</v>
      </c>
      <c r="D14" s="249"/>
      <c r="E14" s="249"/>
      <c r="F14" s="249"/>
      <c r="G14" s="250"/>
      <c r="O14" s="166">
        <v>3</v>
      </c>
    </row>
    <row r="15" spans="1:104" x14ac:dyDescent="0.2">
      <c r="A15" s="173"/>
      <c r="B15" s="174"/>
      <c r="C15" s="263" t="s">
        <v>145</v>
      </c>
      <c r="D15" s="264"/>
      <c r="E15" s="190">
        <v>5.7573999999999996</v>
      </c>
      <c r="F15" s="191"/>
      <c r="G15" s="192"/>
      <c r="M15" s="193" t="s">
        <v>145</v>
      </c>
      <c r="O15" s="166"/>
    </row>
    <row r="16" spans="1:104" x14ac:dyDescent="0.2">
      <c r="A16" s="173"/>
      <c r="B16" s="174"/>
      <c r="C16" s="263" t="s">
        <v>146</v>
      </c>
      <c r="D16" s="264"/>
      <c r="E16" s="190">
        <v>4.3966000000000003</v>
      </c>
      <c r="F16" s="191"/>
      <c r="G16" s="192"/>
      <c r="M16" s="193" t="s">
        <v>146</v>
      </c>
      <c r="O16" s="166"/>
    </row>
    <row r="17" spans="1:104" x14ac:dyDescent="0.2">
      <c r="A17" s="173"/>
      <c r="B17" s="174"/>
      <c r="C17" s="263" t="s">
        <v>147</v>
      </c>
      <c r="D17" s="264"/>
      <c r="E17" s="190">
        <v>18.084199999999999</v>
      </c>
      <c r="F17" s="191"/>
      <c r="G17" s="192"/>
      <c r="M17" s="193" t="s">
        <v>147</v>
      </c>
      <c r="O17" s="166"/>
    </row>
    <row r="18" spans="1:104" x14ac:dyDescent="0.2">
      <c r="A18" s="167">
        <v>4</v>
      </c>
      <c r="B18" s="168" t="s">
        <v>148</v>
      </c>
      <c r="C18" s="169" t="s">
        <v>149</v>
      </c>
      <c r="D18" s="170" t="s">
        <v>112</v>
      </c>
      <c r="E18" s="171">
        <v>31.642600000000002</v>
      </c>
      <c r="F18" s="195">
        <v>0</v>
      </c>
      <c r="G18" s="172">
        <f>E18*F18</f>
        <v>0</v>
      </c>
      <c r="O18" s="166">
        <v>2</v>
      </c>
      <c r="AA18" s="139">
        <v>12</v>
      </c>
      <c r="AB18" s="139">
        <v>0</v>
      </c>
      <c r="AC18" s="139">
        <v>4</v>
      </c>
      <c r="AZ18" s="139">
        <v>1</v>
      </c>
      <c r="BA18" s="139">
        <f>IF(AZ18=1,G18,0)</f>
        <v>0</v>
      </c>
      <c r="BB18" s="139">
        <f>IF(AZ18=2,G18,0)</f>
        <v>0</v>
      </c>
      <c r="BC18" s="139">
        <f>IF(AZ18=3,G18,0)</f>
        <v>0</v>
      </c>
      <c r="BD18" s="139">
        <f>IF(AZ18=4,G18,0)</f>
        <v>0</v>
      </c>
      <c r="BE18" s="139">
        <f>IF(AZ18=5,G18,0)</f>
        <v>0</v>
      </c>
      <c r="CZ18" s="139">
        <v>0</v>
      </c>
    </row>
    <row r="19" spans="1:104" x14ac:dyDescent="0.2">
      <c r="A19" s="167">
        <v>5</v>
      </c>
      <c r="B19" s="168" t="s">
        <v>136</v>
      </c>
      <c r="C19" s="169" t="s">
        <v>135</v>
      </c>
      <c r="D19" s="170" t="s">
        <v>112</v>
      </c>
      <c r="E19" s="171">
        <v>31.642600000000002</v>
      </c>
      <c r="F19" s="195">
        <v>0</v>
      </c>
      <c r="G19" s="172">
        <f>E19*F19</f>
        <v>0</v>
      </c>
      <c r="O19" s="166">
        <v>2</v>
      </c>
      <c r="AA19" s="139">
        <v>12</v>
      </c>
      <c r="AB19" s="139">
        <v>0</v>
      </c>
      <c r="AC19" s="139">
        <v>5</v>
      </c>
      <c r="AZ19" s="139">
        <v>1</v>
      </c>
      <c r="BA19" s="139">
        <f>IF(AZ19=1,G19,0)</f>
        <v>0</v>
      </c>
      <c r="BB19" s="139">
        <f>IF(AZ19=2,G19,0)</f>
        <v>0</v>
      </c>
      <c r="BC19" s="139">
        <f>IF(AZ19=3,G19,0)</f>
        <v>0</v>
      </c>
      <c r="BD19" s="139">
        <f>IF(AZ19=4,G19,0)</f>
        <v>0</v>
      </c>
      <c r="BE19" s="139">
        <f>IF(AZ19=5,G19,0)</f>
        <v>0</v>
      </c>
      <c r="CZ19" s="139">
        <v>0</v>
      </c>
    </row>
    <row r="20" spans="1:104" x14ac:dyDescent="0.2">
      <c r="A20" s="167">
        <v>6</v>
      </c>
      <c r="B20" s="168" t="s">
        <v>119</v>
      </c>
      <c r="C20" s="169" t="s">
        <v>120</v>
      </c>
      <c r="D20" s="170" t="s">
        <v>113</v>
      </c>
      <c r="E20" s="171">
        <v>91.33</v>
      </c>
      <c r="F20" s="195">
        <v>0</v>
      </c>
      <c r="G20" s="172">
        <f>E20*F20</f>
        <v>0</v>
      </c>
      <c r="O20" s="166">
        <v>2</v>
      </c>
      <c r="AA20" s="139">
        <v>12</v>
      </c>
      <c r="AB20" s="139">
        <v>0</v>
      </c>
      <c r="AC20" s="139">
        <v>6</v>
      </c>
      <c r="AZ20" s="139">
        <v>1</v>
      </c>
      <c r="BA20" s="139">
        <f>IF(AZ20=1,G20,0)</f>
        <v>0</v>
      </c>
      <c r="BB20" s="139">
        <f>IF(AZ20=2,G20,0)</f>
        <v>0</v>
      </c>
      <c r="BC20" s="139">
        <f>IF(AZ20=3,G20,0)</f>
        <v>0</v>
      </c>
      <c r="BD20" s="139">
        <f>IF(AZ20=4,G20,0)</f>
        <v>0</v>
      </c>
      <c r="BE20" s="139">
        <f>IF(AZ20=5,G20,0)</f>
        <v>0</v>
      </c>
      <c r="CZ20" s="139">
        <v>0</v>
      </c>
    </row>
    <row r="21" spans="1:104" x14ac:dyDescent="0.2">
      <c r="A21" s="173"/>
      <c r="B21" s="174"/>
      <c r="C21" s="248" t="s">
        <v>150</v>
      </c>
      <c r="D21" s="249"/>
      <c r="E21" s="249"/>
      <c r="F21" s="249"/>
      <c r="G21" s="250"/>
      <c r="O21" s="166">
        <v>3</v>
      </c>
    </row>
    <row r="22" spans="1:104" x14ac:dyDescent="0.2">
      <c r="A22" s="173"/>
      <c r="B22" s="174"/>
      <c r="C22" s="263" t="s">
        <v>151</v>
      </c>
      <c r="D22" s="264"/>
      <c r="E22" s="190">
        <v>91.33</v>
      </c>
      <c r="F22" s="191"/>
      <c r="G22" s="192"/>
      <c r="M22" s="193" t="s">
        <v>151</v>
      </c>
      <c r="O22" s="166"/>
    </row>
    <row r="23" spans="1:104" x14ac:dyDescent="0.2">
      <c r="A23" s="176"/>
      <c r="B23" s="177" t="s">
        <v>110</v>
      </c>
      <c r="C23" s="178" t="str">
        <f>CONCATENATE(B7," ",C7)</f>
        <v>1 Zemní práce</v>
      </c>
      <c r="D23" s="176"/>
      <c r="E23" s="179"/>
      <c r="F23" s="179"/>
      <c r="G23" s="180">
        <f>SUM(G7:G22)</f>
        <v>0</v>
      </c>
      <c r="O23" s="166">
        <v>4</v>
      </c>
      <c r="BA23" s="181">
        <f>SUM(BA7:BA22)</f>
        <v>0</v>
      </c>
      <c r="BB23" s="181">
        <f>SUM(BB7:BB22)</f>
        <v>0</v>
      </c>
      <c r="BC23" s="181">
        <f>SUM(BC7:BC22)</f>
        <v>0</v>
      </c>
      <c r="BD23" s="181">
        <f>SUM(BD7:BD22)</f>
        <v>0</v>
      </c>
      <c r="BE23" s="181">
        <f>SUM(BE7:BE22)</f>
        <v>0</v>
      </c>
    </row>
    <row r="24" spans="1:104" x14ac:dyDescent="0.2">
      <c r="A24" s="159" t="s">
        <v>80</v>
      </c>
      <c r="B24" s="160" t="s">
        <v>121</v>
      </c>
      <c r="C24" s="161" t="s">
        <v>122</v>
      </c>
      <c r="D24" s="162"/>
      <c r="E24" s="163"/>
      <c r="F24" s="163"/>
      <c r="G24" s="164"/>
      <c r="H24" s="165"/>
      <c r="I24" s="165"/>
      <c r="O24" s="166">
        <v>1</v>
      </c>
    </row>
    <row r="25" spans="1:104" x14ac:dyDescent="0.2">
      <c r="A25" s="167">
        <v>7</v>
      </c>
      <c r="B25" s="168" t="s">
        <v>152</v>
      </c>
      <c r="C25" s="169" t="s">
        <v>153</v>
      </c>
      <c r="D25" s="170" t="s">
        <v>113</v>
      </c>
      <c r="E25" s="171">
        <v>26.17</v>
      </c>
      <c r="F25" s="195">
        <v>0</v>
      </c>
      <c r="G25" s="172">
        <f>E25*F25</f>
        <v>0</v>
      </c>
      <c r="O25" s="166">
        <v>2</v>
      </c>
      <c r="AA25" s="139">
        <v>12</v>
      </c>
      <c r="AB25" s="139">
        <v>0</v>
      </c>
      <c r="AC25" s="139">
        <v>7</v>
      </c>
      <c r="AZ25" s="139">
        <v>1</v>
      </c>
      <c r="BA25" s="139">
        <f>IF(AZ25=1,G25,0)</f>
        <v>0</v>
      </c>
      <c r="BB25" s="139">
        <f>IF(AZ25=2,G25,0)</f>
        <v>0</v>
      </c>
      <c r="BC25" s="139">
        <f>IF(AZ25=3,G25,0)</f>
        <v>0</v>
      </c>
      <c r="BD25" s="139">
        <f>IF(AZ25=4,G25,0)</f>
        <v>0</v>
      </c>
      <c r="BE25" s="139">
        <f>IF(AZ25=5,G25,0)</f>
        <v>0</v>
      </c>
      <c r="CZ25" s="139">
        <v>0.27994000000000002</v>
      </c>
    </row>
    <row r="26" spans="1:104" x14ac:dyDescent="0.2">
      <c r="A26" s="173"/>
      <c r="B26" s="174"/>
      <c r="C26" s="248" t="s">
        <v>154</v>
      </c>
      <c r="D26" s="249"/>
      <c r="E26" s="249"/>
      <c r="F26" s="249"/>
      <c r="G26" s="250"/>
      <c r="O26" s="166">
        <v>3</v>
      </c>
    </row>
    <row r="27" spans="1:104" x14ac:dyDescent="0.2">
      <c r="A27" s="173"/>
      <c r="B27" s="174"/>
      <c r="C27" s="263" t="s">
        <v>155</v>
      </c>
      <c r="D27" s="264"/>
      <c r="E27" s="190">
        <v>26.17</v>
      </c>
      <c r="F27" s="191"/>
      <c r="G27" s="192"/>
      <c r="M27" s="193" t="s">
        <v>155</v>
      </c>
      <c r="O27" s="166"/>
    </row>
    <row r="28" spans="1:104" x14ac:dyDescent="0.2">
      <c r="A28" s="167">
        <v>8</v>
      </c>
      <c r="B28" s="168" t="s">
        <v>156</v>
      </c>
      <c r="C28" s="169" t="s">
        <v>157</v>
      </c>
      <c r="D28" s="170" t="s">
        <v>113</v>
      </c>
      <c r="E28" s="171">
        <v>65.16</v>
      </c>
      <c r="F28" s="195">
        <v>0</v>
      </c>
      <c r="G28" s="172">
        <f>E28*F28</f>
        <v>0</v>
      </c>
      <c r="O28" s="166">
        <v>2</v>
      </c>
      <c r="AA28" s="139">
        <v>12</v>
      </c>
      <c r="AB28" s="139">
        <v>0</v>
      </c>
      <c r="AC28" s="139">
        <v>8</v>
      </c>
      <c r="AZ28" s="139">
        <v>1</v>
      </c>
      <c r="BA28" s="139">
        <f>IF(AZ28=1,G28,0)</f>
        <v>0</v>
      </c>
      <c r="BB28" s="139">
        <f>IF(AZ28=2,G28,0)</f>
        <v>0</v>
      </c>
      <c r="BC28" s="139">
        <f>IF(AZ28=3,G28,0)</f>
        <v>0</v>
      </c>
      <c r="BD28" s="139">
        <f>IF(AZ28=4,G28,0)</f>
        <v>0</v>
      </c>
      <c r="BE28" s="139">
        <f>IF(AZ28=5,G28,0)</f>
        <v>0</v>
      </c>
      <c r="CZ28" s="139">
        <v>0.46166000000000001</v>
      </c>
    </row>
    <row r="29" spans="1:104" x14ac:dyDescent="0.2">
      <c r="A29" s="173"/>
      <c r="B29" s="174"/>
      <c r="C29" s="248" t="s">
        <v>158</v>
      </c>
      <c r="D29" s="249"/>
      <c r="E29" s="249"/>
      <c r="F29" s="249"/>
      <c r="G29" s="250"/>
      <c r="O29" s="166">
        <v>3</v>
      </c>
    </row>
    <row r="30" spans="1:104" x14ac:dyDescent="0.2">
      <c r="A30" s="173"/>
      <c r="B30" s="174"/>
      <c r="C30" s="263" t="s">
        <v>159</v>
      </c>
      <c r="D30" s="264"/>
      <c r="E30" s="190">
        <v>65.16</v>
      </c>
      <c r="F30" s="191"/>
      <c r="G30" s="192"/>
      <c r="M30" s="193" t="s">
        <v>159</v>
      </c>
      <c r="O30" s="166"/>
    </row>
    <row r="31" spans="1:104" x14ac:dyDescent="0.2">
      <c r="A31" s="167">
        <v>9</v>
      </c>
      <c r="B31" s="168" t="s">
        <v>160</v>
      </c>
      <c r="C31" s="169" t="s">
        <v>161</v>
      </c>
      <c r="D31" s="170" t="s">
        <v>113</v>
      </c>
      <c r="E31" s="171">
        <v>943.62</v>
      </c>
      <c r="F31" s="195">
        <v>0</v>
      </c>
      <c r="G31" s="172">
        <f>E31*F31</f>
        <v>0</v>
      </c>
      <c r="O31" s="166">
        <v>2</v>
      </c>
      <c r="AA31" s="139">
        <v>12</v>
      </c>
      <c r="AB31" s="139">
        <v>0</v>
      </c>
      <c r="AC31" s="139">
        <v>9</v>
      </c>
      <c r="AZ31" s="139">
        <v>1</v>
      </c>
      <c r="BA31" s="139">
        <f>IF(AZ31=1,G31,0)</f>
        <v>0</v>
      </c>
      <c r="BB31" s="139">
        <f>IF(AZ31=2,G31,0)</f>
        <v>0</v>
      </c>
      <c r="BC31" s="139">
        <f>IF(AZ31=3,G31,0)</f>
        <v>0</v>
      </c>
      <c r="BD31" s="139">
        <f>IF(AZ31=4,G31,0)</f>
        <v>0</v>
      </c>
      <c r="BE31" s="139">
        <f>IF(AZ31=5,G31,0)</f>
        <v>0</v>
      </c>
      <c r="CZ31" s="139">
        <v>6.0999999999999997E-4</v>
      </c>
    </row>
    <row r="32" spans="1:104" x14ac:dyDescent="0.2">
      <c r="A32" s="173"/>
      <c r="B32" s="174"/>
      <c r="C32" s="248" t="s">
        <v>162</v>
      </c>
      <c r="D32" s="249"/>
      <c r="E32" s="249"/>
      <c r="F32" s="249"/>
      <c r="G32" s="250"/>
      <c r="O32" s="166">
        <v>3</v>
      </c>
    </row>
    <row r="33" spans="1:104" x14ac:dyDescent="0.2">
      <c r="A33" s="167">
        <v>10</v>
      </c>
      <c r="B33" s="168" t="s">
        <v>163</v>
      </c>
      <c r="C33" s="169" t="s">
        <v>164</v>
      </c>
      <c r="D33" s="170" t="s">
        <v>132</v>
      </c>
      <c r="E33" s="171">
        <v>86.48</v>
      </c>
      <c r="F33" s="195">
        <v>0</v>
      </c>
      <c r="G33" s="172">
        <f>E33*F33</f>
        <v>0</v>
      </c>
      <c r="O33" s="166">
        <v>2</v>
      </c>
      <c r="AA33" s="139">
        <v>12</v>
      </c>
      <c r="AB33" s="139">
        <v>0</v>
      </c>
      <c r="AC33" s="139">
        <v>10</v>
      </c>
      <c r="AZ33" s="139">
        <v>1</v>
      </c>
      <c r="BA33" s="139">
        <f>IF(AZ33=1,G33,0)</f>
        <v>0</v>
      </c>
      <c r="BB33" s="139">
        <f>IF(AZ33=2,G33,0)</f>
        <v>0</v>
      </c>
      <c r="BC33" s="139">
        <f>IF(AZ33=3,G33,0)</f>
        <v>0</v>
      </c>
      <c r="BD33" s="139">
        <f>IF(AZ33=4,G33,0)</f>
        <v>0</v>
      </c>
      <c r="BE33" s="139">
        <f>IF(AZ33=5,G33,0)</f>
        <v>0</v>
      </c>
      <c r="CZ33" s="139">
        <v>1</v>
      </c>
    </row>
    <row r="34" spans="1:104" ht="22.5" x14ac:dyDescent="0.2">
      <c r="A34" s="167">
        <v>11</v>
      </c>
      <c r="B34" s="168" t="s">
        <v>165</v>
      </c>
      <c r="C34" s="169" t="s">
        <v>166</v>
      </c>
      <c r="D34" s="170" t="s">
        <v>113</v>
      </c>
      <c r="E34" s="171">
        <v>943.62</v>
      </c>
      <c r="F34" s="195">
        <v>0</v>
      </c>
      <c r="G34" s="172">
        <f>E34*F34</f>
        <v>0</v>
      </c>
      <c r="O34" s="166">
        <v>2</v>
      </c>
      <c r="AA34" s="139">
        <v>12</v>
      </c>
      <c r="AB34" s="139">
        <v>0</v>
      </c>
      <c r="AC34" s="139">
        <v>11</v>
      </c>
      <c r="AZ34" s="139">
        <v>1</v>
      </c>
      <c r="BA34" s="139">
        <f>IF(AZ34=1,G34,0)</f>
        <v>0</v>
      </c>
      <c r="BB34" s="139">
        <f>IF(AZ34=2,G34,0)</f>
        <v>0</v>
      </c>
      <c r="BC34" s="139">
        <f>IF(AZ34=3,G34,0)</f>
        <v>0</v>
      </c>
      <c r="BD34" s="139">
        <f>IF(AZ34=4,G34,0)</f>
        <v>0</v>
      </c>
      <c r="BE34" s="139">
        <f>IF(AZ34=5,G34,0)</f>
        <v>0</v>
      </c>
      <c r="CZ34" s="139">
        <v>0.12715000000000001</v>
      </c>
    </row>
    <row r="35" spans="1:104" x14ac:dyDescent="0.2">
      <c r="A35" s="173"/>
      <c r="B35" s="174"/>
      <c r="C35" s="248" t="s">
        <v>167</v>
      </c>
      <c r="D35" s="249"/>
      <c r="E35" s="249"/>
      <c r="F35" s="249"/>
      <c r="G35" s="250"/>
      <c r="O35" s="166">
        <v>3</v>
      </c>
    </row>
    <row r="36" spans="1:104" x14ac:dyDescent="0.2">
      <c r="A36" s="176"/>
      <c r="B36" s="177" t="s">
        <v>110</v>
      </c>
      <c r="C36" s="178" t="str">
        <f>CONCATENATE(B24," ",C24)</f>
        <v>5 Komunikace</v>
      </c>
      <c r="D36" s="176"/>
      <c r="E36" s="179"/>
      <c r="F36" s="179"/>
      <c r="G36" s="180">
        <f>SUM(G24:G35)</f>
        <v>0</v>
      </c>
      <c r="O36" s="166">
        <v>4</v>
      </c>
      <c r="BA36" s="181">
        <f>SUM(BA24:BA35)</f>
        <v>0</v>
      </c>
      <c r="BB36" s="181">
        <f>SUM(BB24:BB35)</f>
        <v>0</v>
      </c>
      <c r="BC36" s="181">
        <f>SUM(BC24:BC35)</f>
        <v>0</v>
      </c>
      <c r="BD36" s="181">
        <f>SUM(BD24:BD35)</f>
        <v>0</v>
      </c>
      <c r="BE36" s="181">
        <f>SUM(BE24:BE35)</f>
        <v>0</v>
      </c>
    </row>
    <row r="37" spans="1:104" x14ac:dyDescent="0.2">
      <c r="A37" s="159" t="s">
        <v>80</v>
      </c>
      <c r="B37" s="160" t="s">
        <v>124</v>
      </c>
      <c r="C37" s="161" t="s">
        <v>125</v>
      </c>
      <c r="D37" s="162"/>
      <c r="E37" s="163"/>
      <c r="F37" s="163"/>
      <c r="G37" s="164"/>
      <c r="H37" s="165"/>
      <c r="I37" s="165"/>
      <c r="O37" s="166">
        <v>1</v>
      </c>
    </row>
    <row r="38" spans="1:104" x14ac:dyDescent="0.2">
      <c r="A38" s="167">
        <v>12</v>
      </c>
      <c r="B38" s="168" t="s">
        <v>126</v>
      </c>
      <c r="C38" s="169" t="s">
        <v>127</v>
      </c>
      <c r="D38" s="170" t="s">
        <v>114</v>
      </c>
      <c r="E38" s="171">
        <v>34.44</v>
      </c>
      <c r="F38" s="195">
        <v>0</v>
      </c>
      <c r="G38" s="172">
        <f>E38*F38</f>
        <v>0</v>
      </c>
      <c r="O38" s="166">
        <v>2</v>
      </c>
      <c r="AA38" s="139">
        <v>12</v>
      </c>
      <c r="AB38" s="139">
        <v>0</v>
      </c>
      <c r="AC38" s="139">
        <v>12</v>
      </c>
      <c r="AZ38" s="139">
        <v>1</v>
      </c>
      <c r="BA38" s="139">
        <f>IF(AZ38=1,G38,0)</f>
        <v>0</v>
      </c>
      <c r="BB38" s="139">
        <f>IF(AZ38=2,G38,0)</f>
        <v>0</v>
      </c>
      <c r="BC38" s="139">
        <f>IF(AZ38=3,G38,0)</f>
        <v>0</v>
      </c>
      <c r="BD38" s="139">
        <f>IF(AZ38=4,G38,0)</f>
        <v>0</v>
      </c>
      <c r="BE38" s="139">
        <f>IF(AZ38=5,G38,0)</f>
        <v>0</v>
      </c>
      <c r="CZ38" s="139">
        <v>0.14424000000000001</v>
      </c>
    </row>
    <row r="39" spans="1:104" x14ac:dyDescent="0.2">
      <c r="A39" s="173"/>
      <c r="B39" s="174"/>
      <c r="C39" s="248" t="s">
        <v>168</v>
      </c>
      <c r="D39" s="249"/>
      <c r="E39" s="249"/>
      <c r="F39" s="249"/>
      <c r="G39" s="250"/>
      <c r="O39" s="166">
        <v>3</v>
      </c>
    </row>
    <row r="40" spans="1:104" x14ac:dyDescent="0.2">
      <c r="A40" s="173"/>
      <c r="B40" s="174"/>
      <c r="C40" s="263" t="s">
        <v>169</v>
      </c>
      <c r="D40" s="264"/>
      <c r="E40" s="190">
        <v>19.25</v>
      </c>
      <c r="F40" s="191"/>
      <c r="G40" s="192"/>
      <c r="M40" s="193" t="s">
        <v>169</v>
      </c>
      <c r="O40" s="166"/>
    </row>
    <row r="41" spans="1:104" x14ac:dyDescent="0.2">
      <c r="A41" s="173"/>
      <c r="B41" s="174"/>
      <c r="C41" s="263" t="s">
        <v>170</v>
      </c>
      <c r="D41" s="264"/>
      <c r="E41" s="190">
        <v>15.19</v>
      </c>
      <c r="F41" s="191"/>
      <c r="G41" s="192"/>
      <c r="M41" s="193" t="s">
        <v>170</v>
      </c>
      <c r="O41" s="166"/>
    </row>
    <row r="42" spans="1:104" x14ac:dyDescent="0.2">
      <c r="A42" s="167">
        <v>13</v>
      </c>
      <c r="B42" s="168" t="s">
        <v>128</v>
      </c>
      <c r="C42" s="169" t="s">
        <v>129</v>
      </c>
      <c r="D42" s="170" t="s">
        <v>123</v>
      </c>
      <c r="E42" s="171">
        <v>20</v>
      </c>
      <c r="F42" s="195">
        <v>0</v>
      </c>
      <c r="G42" s="172">
        <f>E42*F42</f>
        <v>0</v>
      </c>
      <c r="O42" s="166">
        <v>2</v>
      </c>
      <c r="AA42" s="139">
        <v>12</v>
      </c>
      <c r="AB42" s="139">
        <v>1</v>
      </c>
      <c r="AC42" s="139">
        <v>13</v>
      </c>
      <c r="AZ42" s="139">
        <v>1</v>
      </c>
      <c r="BA42" s="139">
        <f>IF(AZ42=1,G42,0)</f>
        <v>0</v>
      </c>
      <c r="BB42" s="139">
        <f>IF(AZ42=2,G42,0)</f>
        <v>0</v>
      </c>
      <c r="BC42" s="139">
        <f>IF(AZ42=3,G42,0)</f>
        <v>0</v>
      </c>
      <c r="BD42" s="139">
        <f>IF(AZ42=4,G42,0)</f>
        <v>0</v>
      </c>
      <c r="BE42" s="139">
        <f>IF(AZ42=5,G42,0)</f>
        <v>0</v>
      </c>
      <c r="CZ42" s="139">
        <v>4.8000000000000001E-2</v>
      </c>
    </row>
    <row r="43" spans="1:104" x14ac:dyDescent="0.2">
      <c r="A43" s="173"/>
      <c r="B43" s="174"/>
      <c r="C43" s="248" t="s">
        <v>171</v>
      </c>
      <c r="D43" s="249"/>
      <c r="E43" s="249"/>
      <c r="F43" s="249"/>
      <c r="G43" s="250"/>
      <c r="O43" s="166">
        <v>3</v>
      </c>
    </row>
    <row r="44" spans="1:104" x14ac:dyDescent="0.2">
      <c r="A44" s="173"/>
      <c r="B44" s="174"/>
      <c r="C44" s="263" t="s">
        <v>172</v>
      </c>
      <c r="D44" s="264"/>
      <c r="E44" s="190">
        <v>20</v>
      </c>
      <c r="F44" s="191"/>
      <c r="G44" s="192"/>
      <c r="M44" s="193" t="s">
        <v>172</v>
      </c>
      <c r="O44" s="166"/>
    </row>
    <row r="45" spans="1:104" x14ac:dyDescent="0.2">
      <c r="A45" s="167">
        <v>14</v>
      </c>
      <c r="B45" s="168" t="s">
        <v>173</v>
      </c>
      <c r="C45" s="169" t="s">
        <v>174</v>
      </c>
      <c r="D45" s="170" t="s">
        <v>123</v>
      </c>
      <c r="E45" s="171">
        <v>16</v>
      </c>
      <c r="F45" s="195">
        <v>0</v>
      </c>
      <c r="G45" s="172">
        <f>E45*F45</f>
        <v>0</v>
      </c>
      <c r="O45" s="166">
        <v>2</v>
      </c>
      <c r="AA45" s="139">
        <v>12</v>
      </c>
      <c r="AB45" s="139">
        <v>1</v>
      </c>
      <c r="AC45" s="139">
        <v>14</v>
      </c>
      <c r="AZ45" s="139">
        <v>1</v>
      </c>
      <c r="BA45" s="139">
        <f>IF(AZ45=1,G45,0)</f>
        <v>0</v>
      </c>
      <c r="BB45" s="139">
        <f>IF(AZ45=2,G45,0)</f>
        <v>0</v>
      </c>
      <c r="BC45" s="139">
        <f>IF(AZ45=3,G45,0)</f>
        <v>0</v>
      </c>
      <c r="BD45" s="139">
        <f>IF(AZ45=4,G45,0)</f>
        <v>0</v>
      </c>
      <c r="BE45" s="139">
        <f>IF(AZ45=5,G45,0)</f>
        <v>0</v>
      </c>
      <c r="CZ45" s="139">
        <v>0.06</v>
      </c>
    </row>
    <row r="46" spans="1:104" x14ac:dyDescent="0.2">
      <c r="A46" s="173"/>
      <c r="B46" s="174"/>
      <c r="C46" s="248" t="s">
        <v>175</v>
      </c>
      <c r="D46" s="249"/>
      <c r="E46" s="249"/>
      <c r="F46" s="249"/>
      <c r="G46" s="250"/>
      <c r="O46" s="166">
        <v>3</v>
      </c>
    </row>
    <row r="47" spans="1:104" x14ac:dyDescent="0.2">
      <c r="A47" s="173"/>
      <c r="B47" s="174"/>
      <c r="C47" s="263" t="s">
        <v>176</v>
      </c>
      <c r="D47" s="264"/>
      <c r="E47" s="190">
        <v>16</v>
      </c>
      <c r="F47" s="191"/>
      <c r="G47" s="192"/>
      <c r="M47" s="193" t="s">
        <v>176</v>
      </c>
      <c r="O47" s="166"/>
    </row>
    <row r="48" spans="1:104" x14ac:dyDescent="0.2">
      <c r="A48" s="176"/>
      <c r="B48" s="177" t="s">
        <v>110</v>
      </c>
      <c r="C48" s="178" t="str">
        <f>CONCATENATE(B37," ",C37)</f>
        <v>91 Doplňující práce na komunikaci</v>
      </c>
      <c r="D48" s="176"/>
      <c r="E48" s="179"/>
      <c r="F48" s="179"/>
      <c r="G48" s="180">
        <f>SUM(G37:G47)</f>
        <v>0</v>
      </c>
      <c r="O48" s="166">
        <v>4</v>
      </c>
      <c r="BA48" s="181">
        <f>SUM(BA37:BA47)</f>
        <v>0</v>
      </c>
      <c r="BB48" s="181">
        <f>SUM(BB37:BB47)</f>
        <v>0</v>
      </c>
      <c r="BC48" s="181">
        <f>SUM(BC37:BC47)</f>
        <v>0</v>
      </c>
      <c r="BD48" s="181">
        <f>SUM(BD37:BD47)</f>
        <v>0</v>
      </c>
      <c r="BE48" s="181">
        <f>SUM(BE37:BE47)</f>
        <v>0</v>
      </c>
    </row>
    <row r="49" spans="1:104" x14ac:dyDescent="0.2">
      <c r="A49" s="159" t="s">
        <v>80</v>
      </c>
      <c r="B49" s="160" t="s">
        <v>177</v>
      </c>
      <c r="C49" s="161" t="s">
        <v>178</v>
      </c>
      <c r="D49" s="162"/>
      <c r="E49" s="163"/>
      <c r="F49" s="163"/>
      <c r="G49" s="164"/>
      <c r="H49" s="165"/>
      <c r="I49" s="165"/>
      <c r="O49" s="166">
        <v>1</v>
      </c>
    </row>
    <row r="50" spans="1:104" x14ac:dyDescent="0.2">
      <c r="A50" s="167">
        <v>15</v>
      </c>
      <c r="B50" s="168" t="s">
        <v>179</v>
      </c>
      <c r="C50" s="169" t="s">
        <v>180</v>
      </c>
      <c r="D50" s="170" t="s">
        <v>113</v>
      </c>
      <c r="E50" s="171">
        <v>943.62</v>
      </c>
      <c r="F50" s="195">
        <v>0</v>
      </c>
      <c r="G50" s="172">
        <f>E50*F50</f>
        <v>0</v>
      </c>
      <c r="O50" s="166">
        <v>2</v>
      </c>
      <c r="AA50" s="139">
        <v>12</v>
      </c>
      <c r="AB50" s="139">
        <v>0</v>
      </c>
      <c r="AC50" s="139">
        <v>15</v>
      </c>
      <c r="AZ50" s="139">
        <v>1</v>
      </c>
      <c r="BA50" s="139">
        <f>IF(AZ50=1,G50,0)</f>
        <v>0</v>
      </c>
      <c r="BB50" s="139">
        <f>IF(AZ50=2,G50,0)</f>
        <v>0</v>
      </c>
      <c r="BC50" s="139">
        <f>IF(AZ50=3,G50,0)</f>
        <v>0</v>
      </c>
      <c r="BD50" s="139">
        <f>IF(AZ50=4,G50,0)</f>
        <v>0</v>
      </c>
      <c r="BE50" s="139">
        <f>IF(AZ50=5,G50,0)</f>
        <v>0</v>
      </c>
      <c r="CZ50" s="139">
        <v>1.0000000000000001E-5</v>
      </c>
    </row>
    <row r="51" spans="1:104" x14ac:dyDescent="0.2">
      <c r="A51" s="173"/>
      <c r="B51" s="174"/>
      <c r="C51" s="248" t="s">
        <v>181</v>
      </c>
      <c r="D51" s="249"/>
      <c r="E51" s="249"/>
      <c r="F51" s="249"/>
      <c r="G51" s="250"/>
      <c r="O51" s="166">
        <v>3</v>
      </c>
    </row>
    <row r="52" spans="1:104" x14ac:dyDescent="0.2">
      <c r="A52" s="176"/>
      <c r="B52" s="177" t="s">
        <v>110</v>
      </c>
      <c r="C52" s="178" t="str">
        <f>CONCATENATE(B49," ",C49)</f>
        <v>93 Dokončovací práce inž.staveb</v>
      </c>
      <c r="D52" s="176"/>
      <c r="E52" s="179"/>
      <c r="F52" s="179"/>
      <c r="G52" s="180">
        <f>SUM(G49:G51)</f>
        <v>0</v>
      </c>
      <c r="O52" s="166">
        <v>4</v>
      </c>
      <c r="BA52" s="181">
        <f>SUM(BA49:BA51)</f>
        <v>0</v>
      </c>
      <c r="BB52" s="181">
        <f>SUM(BB49:BB51)</f>
        <v>0</v>
      </c>
      <c r="BC52" s="181">
        <f>SUM(BC49:BC51)</f>
        <v>0</v>
      </c>
      <c r="BD52" s="181">
        <f>SUM(BD49:BD51)</f>
        <v>0</v>
      </c>
      <c r="BE52" s="181">
        <f>SUM(BE49:BE51)</f>
        <v>0</v>
      </c>
    </row>
    <row r="53" spans="1:104" x14ac:dyDescent="0.2">
      <c r="A53" s="159" t="s">
        <v>80</v>
      </c>
      <c r="B53" s="160" t="s">
        <v>130</v>
      </c>
      <c r="C53" s="161" t="s">
        <v>131</v>
      </c>
      <c r="D53" s="162"/>
      <c r="E53" s="163"/>
      <c r="F53" s="163"/>
      <c r="G53" s="164"/>
      <c r="H53" s="165"/>
      <c r="I53" s="165"/>
      <c r="O53" s="166">
        <v>1</v>
      </c>
    </row>
    <row r="54" spans="1:104" x14ac:dyDescent="0.2">
      <c r="A54" s="167">
        <v>16</v>
      </c>
      <c r="B54" s="168" t="s">
        <v>182</v>
      </c>
      <c r="C54" s="169" t="s">
        <v>183</v>
      </c>
      <c r="D54" s="170" t="s">
        <v>132</v>
      </c>
      <c r="E54" s="171">
        <v>3.5</v>
      </c>
      <c r="F54" s="195">
        <v>0</v>
      </c>
      <c r="G54" s="172">
        <f>E54*F54</f>
        <v>0</v>
      </c>
      <c r="O54" s="166">
        <v>2</v>
      </c>
      <c r="AA54" s="139">
        <v>12</v>
      </c>
      <c r="AB54" s="139">
        <v>0</v>
      </c>
      <c r="AC54" s="139">
        <v>16</v>
      </c>
      <c r="AZ54" s="139">
        <v>1</v>
      </c>
      <c r="BA54" s="139">
        <f>IF(AZ54=1,G54,0)</f>
        <v>0</v>
      </c>
      <c r="BB54" s="139">
        <f>IF(AZ54=2,G54,0)</f>
        <v>0</v>
      </c>
      <c r="BC54" s="139">
        <f>IF(AZ54=3,G54,0)</f>
        <v>0</v>
      </c>
      <c r="BD54" s="139">
        <f>IF(AZ54=4,G54,0)</f>
        <v>0</v>
      </c>
      <c r="BE54" s="139">
        <f>IF(AZ54=5,G54,0)</f>
        <v>0</v>
      </c>
      <c r="CZ54" s="139">
        <v>0</v>
      </c>
    </row>
    <row r="55" spans="1:104" x14ac:dyDescent="0.2">
      <c r="A55" s="173"/>
      <c r="B55" s="174"/>
      <c r="C55" s="248" t="s">
        <v>184</v>
      </c>
      <c r="D55" s="249"/>
      <c r="E55" s="249"/>
      <c r="F55" s="249"/>
      <c r="G55" s="250"/>
      <c r="O55" s="166">
        <v>3</v>
      </c>
    </row>
    <row r="56" spans="1:104" x14ac:dyDescent="0.2">
      <c r="A56" s="167">
        <v>17</v>
      </c>
      <c r="B56" s="168" t="s">
        <v>185</v>
      </c>
      <c r="C56" s="169" t="s">
        <v>186</v>
      </c>
      <c r="D56" s="170" t="s">
        <v>132</v>
      </c>
      <c r="E56" s="171">
        <v>3.5</v>
      </c>
      <c r="F56" s="195">
        <v>0</v>
      </c>
      <c r="G56" s="172">
        <f>E56*F56</f>
        <v>0</v>
      </c>
      <c r="O56" s="166">
        <v>2</v>
      </c>
      <c r="AA56" s="139">
        <v>12</v>
      </c>
      <c r="AB56" s="139">
        <v>0</v>
      </c>
      <c r="AC56" s="139">
        <v>17</v>
      </c>
      <c r="AZ56" s="139">
        <v>1</v>
      </c>
      <c r="BA56" s="139">
        <f>IF(AZ56=1,G56,0)</f>
        <v>0</v>
      </c>
      <c r="BB56" s="139">
        <f>IF(AZ56=2,G56,0)</f>
        <v>0</v>
      </c>
      <c r="BC56" s="139">
        <f>IF(AZ56=3,G56,0)</f>
        <v>0</v>
      </c>
      <c r="BD56" s="139">
        <f>IF(AZ56=4,G56,0)</f>
        <v>0</v>
      </c>
      <c r="BE56" s="139">
        <f>IF(AZ56=5,G56,0)</f>
        <v>0</v>
      </c>
      <c r="CZ56" s="139">
        <v>0</v>
      </c>
    </row>
    <row r="57" spans="1:104" x14ac:dyDescent="0.2">
      <c r="A57" s="176"/>
      <c r="B57" s="177" t="s">
        <v>110</v>
      </c>
      <c r="C57" s="178" t="str">
        <f>CONCATENATE(B53," ",C53)</f>
        <v>97 Prorážení otvorů</v>
      </c>
      <c r="D57" s="176"/>
      <c r="E57" s="179"/>
      <c r="F57" s="179"/>
      <c r="G57" s="180">
        <f>SUM(G53:G56)</f>
        <v>0</v>
      </c>
      <c r="O57" s="166">
        <v>4</v>
      </c>
      <c r="BA57" s="181">
        <f>SUM(BA53:BA56)</f>
        <v>0</v>
      </c>
      <c r="BB57" s="181">
        <f>SUM(BB53:BB56)</f>
        <v>0</v>
      </c>
      <c r="BC57" s="181">
        <f>SUM(BC53:BC56)</f>
        <v>0</v>
      </c>
      <c r="BD57" s="181">
        <f>SUM(BD53:BD56)</f>
        <v>0</v>
      </c>
      <c r="BE57" s="181">
        <f>SUM(BE53:BE56)</f>
        <v>0</v>
      </c>
    </row>
    <row r="58" spans="1:104" x14ac:dyDescent="0.2">
      <c r="A58" s="159" t="s">
        <v>80</v>
      </c>
      <c r="B58" s="160" t="s">
        <v>133</v>
      </c>
      <c r="C58" s="161" t="s">
        <v>134</v>
      </c>
      <c r="D58" s="162"/>
      <c r="E58" s="163"/>
      <c r="F58" s="163"/>
      <c r="G58" s="164"/>
      <c r="H58" s="165"/>
      <c r="I58" s="165"/>
      <c r="O58" s="166">
        <v>1</v>
      </c>
    </row>
    <row r="59" spans="1:104" x14ac:dyDescent="0.2">
      <c r="A59" s="167">
        <v>18</v>
      </c>
      <c r="B59" s="168" t="s">
        <v>187</v>
      </c>
      <c r="C59" s="169" t="s">
        <v>188</v>
      </c>
      <c r="D59" s="170" t="s">
        <v>132</v>
      </c>
      <c r="E59" s="171">
        <v>115.59350000000001</v>
      </c>
      <c r="F59" s="195">
        <v>0</v>
      </c>
      <c r="G59" s="172">
        <f>E59*F59</f>
        <v>0</v>
      </c>
      <c r="O59" s="166">
        <v>2</v>
      </c>
      <c r="AA59" s="139">
        <v>12</v>
      </c>
      <c r="AB59" s="139">
        <v>0</v>
      </c>
      <c r="AC59" s="139">
        <v>18</v>
      </c>
      <c r="AZ59" s="139">
        <v>1</v>
      </c>
      <c r="BA59" s="139">
        <f>IF(AZ59=1,G59,0)</f>
        <v>0</v>
      </c>
      <c r="BB59" s="139">
        <f>IF(AZ59=2,G59,0)</f>
        <v>0</v>
      </c>
      <c r="BC59" s="139">
        <f>IF(AZ59=3,G59,0)</f>
        <v>0</v>
      </c>
      <c r="BD59" s="139">
        <f>IF(AZ59=4,G59,0)</f>
        <v>0</v>
      </c>
      <c r="BE59" s="139">
        <f>IF(AZ59=5,G59,0)</f>
        <v>0</v>
      </c>
      <c r="CZ59" s="139">
        <v>0</v>
      </c>
    </row>
    <row r="60" spans="1:104" x14ac:dyDescent="0.2">
      <c r="A60" s="173"/>
      <c r="B60" s="174"/>
      <c r="C60" s="263" t="s">
        <v>189</v>
      </c>
      <c r="D60" s="264"/>
      <c r="E60" s="190">
        <v>115.59350000000001</v>
      </c>
      <c r="F60" s="191"/>
      <c r="G60" s="192"/>
      <c r="M60" s="193" t="s">
        <v>189</v>
      </c>
      <c r="O60" s="166"/>
    </row>
    <row r="61" spans="1:104" x14ac:dyDescent="0.2">
      <c r="A61" s="176"/>
      <c r="B61" s="177" t="s">
        <v>110</v>
      </c>
      <c r="C61" s="178" t="str">
        <f>CONCATENATE(B58," ",C58)</f>
        <v>99 Staveništní přesun hmot</v>
      </c>
      <c r="D61" s="176"/>
      <c r="E61" s="179"/>
      <c r="F61" s="179"/>
      <c r="G61" s="180">
        <f>SUM(G58:G60)</f>
        <v>0</v>
      </c>
      <c r="O61" s="166">
        <v>4</v>
      </c>
      <c r="BA61" s="181">
        <f>SUM(BA58:BA60)</f>
        <v>0</v>
      </c>
      <c r="BB61" s="181">
        <f>SUM(BB58:BB60)</f>
        <v>0</v>
      </c>
      <c r="BC61" s="181">
        <f>SUM(BC58:BC60)</f>
        <v>0</v>
      </c>
      <c r="BD61" s="181">
        <f>SUM(BD58:BD60)</f>
        <v>0</v>
      </c>
      <c r="BE61" s="181">
        <f>SUM(BE58:BE60)</f>
        <v>0</v>
      </c>
    </row>
    <row r="62" spans="1:104" x14ac:dyDescent="0.2">
      <c r="A62" s="159" t="s">
        <v>80</v>
      </c>
      <c r="B62" s="160" t="s">
        <v>190</v>
      </c>
      <c r="C62" s="161" t="s">
        <v>191</v>
      </c>
      <c r="D62" s="162"/>
      <c r="E62" s="163"/>
      <c r="F62" s="163"/>
      <c r="G62" s="164"/>
      <c r="H62" s="165"/>
      <c r="I62" s="165"/>
      <c r="O62" s="166">
        <v>1</v>
      </c>
    </row>
    <row r="63" spans="1:104" x14ac:dyDescent="0.2">
      <c r="A63" s="167">
        <v>19</v>
      </c>
      <c r="B63" s="168" t="s">
        <v>192</v>
      </c>
      <c r="C63" s="169" t="s">
        <v>193</v>
      </c>
      <c r="D63" s="170" t="s">
        <v>113</v>
      </c>
      <c r="E63" s="171">
        <v>91</v>
      </c>
      <c r="F63" s="195">
        <v>0</v>
      </c>
      <c r="G63" s="172">
        <f>E63*F63</f>
        <v>0</v>
      </c>
      <c r="O63" s="166">
        <v>2</v>
      </c>
      <c r="AA63" s="139">
        <v>12</v>
      </c>
      <c r="AB63" s="139">
        <v>0</v>
      </c>
      <c r="AC63" s="139">
        <v>19</v>
      </c>
      <c r="AZ63" s="139">
        <v>4</v>
      </c>
      <c r="BA63" s="139">
        <f>IF(AZ63=1,G63,0)</f>
        <v>0</v>
      </c>
      <c r="BB63" s="139">
        <f>IF(AZ63=2,G63,0)</f>
        <v>0</v>
      </c>
      <c r="BC63" s="139">
        <f>IF(AZ63=3,G63,0)</f>
        <v>0</v>
      </c>
      <c r="BD63" s="139">
        <f>IF(AZ63=4,G63,0)</f>
        <v>0</v>
      </c>
      <c r="BE63" s="139">
        <f>IF(AZ63=5,G63,0)</f>
        <v>0</v>
      </c>
      <c r="CZ63" s="139">
        <v>0</v>
      </c>
    </row>
    <row r="64" spans="1:104" x14ac:dyDescent="0.2">
      <c r="A64" s="173"/>
      <c r="B64" s="174"/>
      <c r="C64" s="248" t="s">
        <v>194</v>
      </c>
      <c r="D64" s="249"/>
      <c r="E64" s="249"/>
      <c r="F64" s="249"/>
      <c r="G64" s="250"/>
      <c r="O64" s="166">
        <v>3</v>
      </c>
    </row>
    <row r="65" spans="1:57" x14ac:dyDescent="0.2">
      <c r="A65" s="173"/>
      <c r="B65" s="174"/>
      <c r="C65" s="263" t="s">
        <v>195</v>
      </c>
      <c r="D65" s="264"/>
      <c r="E65" s="190">
        <v>91</v>
      </c>
      <c r="F65" s="191"/>
      <c r="G65" s="192"/>
      <c r="M65" s="193" t="s">
        <v>195</v>
      </c>
      <c r="O65" s="166"/>
    </row>
    <row r="66" spans="1:57" x14ac:dyDescent="0.2">
      <c r="A66" s="176"/>
      <c r="B66" s="177" t="s">
        <v>110</v>
      </c>
      <c r="C66" s="178" t="str">
        <f>CONCATENATE(B62," ",C62)</f>
        <v>M46 Zemní práce při montážích</v>
      </c>
      <c r="D66" s="176"/>
      <c r="E66" s="179"/>
      <c r="F66" s="179"/>
      <c r="G66" s="180">
        <f>SUM(G62:G65)</f>
        <v>0</v>
      </c>
      <c r="O66" s="166">
        <v>4</v>
      </c>
      <c r="BA66" s="181">
        <f>SUM(BA62:BA65)</f>
        <v>0</v>
      </c>
      <c r="BB66" s="181">
        <f>SUM(BB62:BB65)</f>
        <v>0</v>
      </c>
      <c r="BC66" s="181">
        <f>SUM(BC62:BC65)</f>
        <v>0</v>
      </c>
      <c r="BD66" s="181">
        <f>SUM(BD62:BD65)</f>
        <v>0</v>
      </c>
      <c r="BE66" s="181">
        <f>SUM(BE62:BE65)</f>
        <v>0</v>
      </c>
    </row>
    <row r="67" spans="1:57" x14ac:dyDescent="0.2">
      <c r="A67" s="140"/>
      <c r="B67" s="140"/>
      <c r="C67" s="140"/>
      <c r="D67" s="140"/>
      <c r="E67" s="140"/>
      <c r="F67" s="140"/>
      <c r="G67" s="140"/>
    </row>
    <row r="68" spans="1:57" x14ac:dyDescent="0.2">
      <c r="E68" s="139"/>
    </row>
    <row r="69" spans="1:57" x14ac:dyDescent="0.2">
      <c r="E69" s="139"/>
    </row>
    <row r="70" spans="1:57" x14ac:dyDescent="0.2">
      <c r="E70" s="139"/>
    </row>
    <row r="71" spans="1:57" x14ac:dyDescent="0.2">
      <c r="E71" s="139"/>
    </row>
    <row r="72" spans="1:57" x14ac:dyDescent="0.2">
      <c r="E72" s="139"/>
    </row>
    <row r="73" spans="1:57" x14ac:dyDescent="0.2">
      <c r="E73" s="139"/>
    </row>
    <row r="74" spans="1:57" x14ac:dyDescent="0.2">
      <c r="E74" s="139"/>
    </row>
    <row r="75" spans="1:57" x14ac:dyDescent="0.2">
      <c r="E75" s="139"/>
    </row>
    <row r="76" spans="1:57" x14ac:dyDescent="0.2">
      <c r="E76" s="139"/>
    </row>
    <row r="77" spans="1:57" x14ac:dyDescent="0.2">
      <c r="E77" s="139"/>
    </row>
    <row r="78" spans="1:57" x14ac:dyDescent="0.2">
      <c r="E78" s="139"/>
    </row>
    <row r="79" spans="1:57" x14ac:dyDescent="0.2">
      <c r="E79" s="139"/>
    </row>
    <row r="80" spans="1:57" x14ac:dyDescent="0.2">
      <c r="E80" s="139"/>
    </row>
    <row r="81" spans="1:7" x14ac:dyDescent="0.2">
      <c r="E81" s="139"/>
    </row>
    <row r="82" spans="1:7" x14ac:dyDescent="0.2">
      <c r="E82" s="139"/>
    </row>
    <row r="83" spans="1:7" x14ac:dyDescent="0.2">
      <c r="E83" s="139"/>
    </row>
    <row r="84" spans="1:7" x14ac:dyDescent="0.2">
      <c r="E84" s="139"/>
    </row>
    <row r="85" spans="1:7" x14ac:dyDescent="0.2">
      <c r="E85" s="139"/>
    </row>
    <row r="86" spans="1:7" x14ac:dyDescent="0.2">
      <c r="E86" s="139"/>
    </row>
    <row r="87" spans="1:7" x14ac:dyDescent="0.2">
      <c r="E87" s="139"/>
    </row>
    <row r="88" spans="1:7" x14ac:dyDescent="0.2">
      <c r="E88" s="139"/>
    </row>
    <row r="89" spans="1:7" x14ac:dyDescent="0.2">
      <c r="E89" s="139"/>
    </row>
    <row r="90" spans="1:7" x14ac:dyDescent="0.2">
      <c r="A90" s="182"/>
      <c r="B90" s="182"/>
      <c r="C90" s="182"/>
      <c r="D90" s="182"/>
      <c r="E90" s="182"/>
      <c r="F90" s="182"/>
      <c r="G90" s="182"/>
    </row>
    <row r="91" spans="1:7" x14ac:dyDescent="0.2">
      <c r="A91" s="182"/>
      <c r="B91" s="182"/>
      <c r="C91" s="182"/>
      <c r="D91" s="182"/>
      <c r="E91" s="182"/>
      <c r="F91" s="182"/>
      <c r="G91" s="182"/>
    </row>
    <row r="92" spans="1:7" x14ac:dyDescent="0.2">
      <c r="A92" s="182"/>
      <c r="B92" s="182"/>
      <c r="C92" s="182"/>
      <c r="D92" s="182"/>
      <c r="E92" s="182"/>
      <c r="F92" s="182"/>
      <c r="G92" s="182"/>
    </row>
    <row r="93" spans="1:7" x14ac:dyDescent="0.2">
      <c r="A93" s="182"/>
      <c r="B93" s="182"/>
      <c r="C93" s="182"/>
      <c r="D93" s="182"/>
      <c r="E93" s="182"/>
      <c r="F93" s="182"/>
      <c r="G93" s="182"/>
    </row>
    <row r="94" spans="1:7" x14ac:dyDescent="0.2">
      <c r="E94" s="139"/>
    </row>
    <row r="95" spans="1:7" x14ac:dyDescent="0.2">
      <c r="E95" s="139"/>
    </row>
    <row r="96" spans="1:7" x14ac:dyDescent="0.2">
      <c r="E96" s="139"/>
    </row>
    <row r="97" spans="5:5" x14ac:dyDescent="0.2">
      <c r="E97" s="139"/>
    </row>
    <row r="98" spans="5:5" x14ac:dyDescent="0.2">
      <c r="E98" s="139"/>
    </row>
    <row r="99" spans="5:5" x14ac:dyDescent="0.2">
      <c r="E99" s="139"/>
    </row>
    <row r="100" spans="5:5" x14ac:dyDescent="0.2">
      <c r="E100" s="139"/>
    </row>
    <row r="101" spans="5:5" x14ac:dyDescent="0.2">
      <c r="E101" s="139"/>
    </row>
    <row r="102" spans="5:5" x14ac:dyDescent="0.2">
      <c r="E102" s="139"/>
    </row>
    <row r="103" spans="5:5" x14ac:dyDescent="0.2">
      <c r="E103" s="139"/>
    </row>
    <row r="104" spans="5:5" x14ac:dyDescent="0.2">
      <c r="E104" s="139"/>
    </row>
    <row r="105" spans="5:5" x14ac:dyDescent="0.2">
      <c r="E105" s="139"/>
    </row>
    <row r="106" spans="5:5" x14ac:dyDescent="0.2">
      <c r="E106" s="139"/>
    </row>
    <row r="107" spans="5:5" x14ac:dyDescent="0.2">
      <c r="E107" s="139"/>
    </row>
    <row r="108" spans="5:5" x14ac:dyDescent="0.2">
      <c r="E108" s="139"/>
    </row>
    <row r="109" spans="5:5" x14ac:dyDescent="0.2">
      <c r="E109" s="139"/>
    </row>
    <row r="110" spans="5:5" x14ac:dyDescent="0.2">
      <c r="E110" s="139"/>
    </row>
    <row r="111" spans="5:5" x14ac:dyDescent="0.2">
      <c r="E111" s="139"/>
    </row>
    <row r="112" spans="5:5" x14ac:dyDescent="0.2">
      <c r="E112" s="139"/>
    </row>
    <row r="113" spans="1:7" x14ac:dyDescent="0.2">
      <c r="E113" s="139"/>
    </row>
    <row r="114" spans="1:7" x14ac:dyDescent="0.2">
      <c r="E114" s="139"/>
    </row>
    <row r="115" spans="1:7" x14ac:dyDescent="0.2">
      <c r="E115" s="139"/>
    </row>
    <row r="116" spans="1:7" x14ac:dyDescent="0.2">
      <c r="E116" s="139"/>
    </row>
    <row r="117" spans="1:7" x14ac:dyDescent="0.2">
      <c r="E117" s="139"/>
    </row>
    <row r="118" spans="1:7" x14ac:dyDescent="0.2">
      <c r="E118" s="139"/>
    </row>
    <row r="119" spans="1:7" x14ac:dyDescent="0.2">
      <c r="E119" s="139"/>
    </row>
    <row r="120" spans="1:7" x14ac:dyDescent="0.2">
      <c r="E120" s="139"/>
    </row>
    <row r="121" spans="1:7" x14ac:dyDescent="0.2">
      <c r="E121" s="139"/>
    </row>
    <row r="122" spans="1:7" x14ac:dyDescent="0.2">
      <c r="E122" s="139"/>
    </row>
    <row r="123" spans="1:7" x14ac:dyDescent="0.2">
      <c r="E123" s="139"/>
    </row>
    <row r="124" spans="1:7" x14ac:dyDescent="0.2">
      <c r="E124" s="139"/>
    </row>
    <row r="125" spans="1:7" x14ac:dyDescent="0.2">
      <c r="A125" s="183"/>
      <c r="B125" s="183"/>
    </row>
    <row r="126" spans="1:7" x14ac:dyDescent="0.2">
      <c r="A126" s="182"/>
      <c r="B126" s="182"/>
      <c r="C126" s="185"/>
      <c r="D126" s="185"/>
      <c r="E126" s="186"/>
      <c r="F126" s="185"/>
      <c r="G126" s="187"/>
    </row>
    <row r="127" spans="1:7" x14ac:dyDescent="0.2">
      <c r="A127" s="188"/>
      <c r="B127" s="188"/>
      <c r="C127" s="182"/>
      <c r="D127" s="182"/>
      <c r="E127" s="189"/>
      <c r="F127" s="182"/>
      <c r="G127" s="182"/>
    </row>
    <row r="128" spans="1:7" x14ac:dyDescent="0.2">
      <c r="A128" s="182"/>
      <c r="B128" s="182"/>
      <c r="C128" s="182"/>
      <c r="D128" s="182"/>
      <c r="E128" s="189"/>
      <c r="F128" s="182"/>
      <c r="G128" s="182"/>
    </row>
    <row r="129" spans="1:7" x14ac:dyDescent="0.2">
      <c r="A129" s="182"/>
      <c r="B129" s="182"/>
      <c r="C129" s="182"/>
      <c r="D129" s="182"/>
      <c r="E129" s="189"/>
      <c r="F129" s="182"/>
      <c r="G129" s="182"/>
    </row>
    <row r="130" spans="1:7" x14ac:dyDescent="0.2">
      <c r="A130" s="182"/>
      <c r="B130" s="182"/>
      <c r="C130" s="182"/>
      <c r="D130" s="182"/>
      <c r="E130" s="189"/>
      <c r="F130" s="182"/>
      <c r="G130" s="182"/>
    </row>
    <row r="131" spans="1:7" x14ac:dyDescent="0.2">
      <c r="A131" s="182"/>
      <c r="B131" s="182"/>
      <c r="C131" s="182"/>
      <c r="D131" s="182"/>
      <c r="E131" s="189"/>
      <c r="F131" s="182"/>
      <c r="G131" s="182"/>
    </row>
    <row r="132" spans="1:7" x14ac:dyDescent="0.2">
      <c r="A132" s="182"/>
      <c r="B132" s="182"/>
      <c r="C132" s="182"/>
      <c r="D132" s="182"/>
      <c r="E132" s="189"/>
      <c r="F132" s="182"/>
      <c r="G132" s="182"/>
    </row>
    <row r="133" spans="1:7" x14ac:dyDescent="0.2">
      <c r="A133" s="182"/>
      <c r="B133" s="182"/>
      <c r="C133" s="182"/>
      <c r="D133" s="182"/>
      <c r="E133" s="189"/>
      <c r="F133" s="182"/>
      <c r="G133" s="182"/>
    </row>
    <row r="134" spans="1:7" x14ac:dyDescent="0.2">
      <c r="A134" s="182"/>
      <c r="B134" s="182"/>
      <c r="C134" s="182"/>
      <c r="D134" s="182"/>
      <c r="E134" s="189"/>
      <c r="F134" s="182"/>
      <c r="G134" s="182"/>
    </row>
    <row r="135" spans="1:7" x14ac:dyDescent="0.2">
      <c r="A135" s="182"/>
      <c r="B135" s="182"/>
      <c r="C135" s="182"/>
      <c r="D135" s="182"/>
      <c r="E135" s="189"/>
      <c r="F135" s="182"/>
      <c r="G135" s="182"/>
    </row>
    <row r="136" spans="1:7" x14ac:dyDescent="0.2">
      <c r="A136" s="182"/>
      <c r="B136" s="182"/>
      <c r="C136" s="182"/>
      <c r="D136" s="182"/>
      <c r="E136" s="189"/>
      <c r="F136" s="182"/>
      <c r="G136" s="182"/>
    </row>
    <row r="137" spans="1:7" x14ac:dyDescent="0.2">
      <c r="A137" s="182"/>
      <c r="B137" s="182"/>
      <c r="C137" s="182"/>
      <c r="D137" s="182"/>
      <c r="E137" s="189"/>
      <c r="F137" s="182"/>
      <c r="G137" s="182"/>
    </row>
    <row r="138" spans="1:7" x14ac:dyDescent="0.2">
      <c r="A138" s="182"/>
      <c r="B138" s="182"/>
      <c r="C138" s="182"/>
      <c r="D138" s="182"/>
      <c r="E138" s="189"/>
      <c r="F138" s="182"/>
      <c r="G138" s="182"/>
    </row>
    <row r="139" spans="1:7" x14ac:dyDescent="0.2">
      <c r="A139" s="182"/>
      <c r="B139" s="182"/>
      <c r="C139" s="182"/>
      <c r="D139" s="182"/>
      <c r="E139" s="189"/>
      <c r="F139" s="182"/>
      <c r="G139" s="182"/>
    </row>
  </sheetData>
  <sheetProtection password="EA73" sheet="1" objects="1" scenarios="1"/>
  <mergeCells count="31">
    <mergeCell ref="C65:D65"/>
    <mergeCell ref="C46:G46"/>
    <mergeCell ref="C47:D47"/>
    <mergeCell ref="C51:G51"/>
    <mergeCell ref="C55:G55"/>
    <mergeCell ref="C60:D60"/>
    <mergeCell ref="C64:G64"/>
    <mergeCell ref="C44:D44"/>
    <mergeCell ref="C22:D22"/>
    <mergeCell ref="C26:G26"/>
    <mergeCell ref="C27:D27"/>
    <mergeCell ref="C29:G29"/>
    <mergeCell ref="C30:D30"/>
    <mergeCell ref="C32:G32"/>
    <mergeCell ref="C35:G35"/>
    <mergeCell ref="C39:G39"/>
    <mergeCell ref="C40:D40"/>
    <mergeCell ref="C41:D41"/>
    <mergeCell ref="C43:G43"/>
    <mergeCell ref="C21:G21"/>
    <mergeCell ref="A1:G1"/>
    <mergeCell ref="A3:B3"/>
    <mergeCell ref="A4:B4"/>
    <mergeCell ref="E4:G4"/>
    <mergeCell ref="C9:G9"/>
    <mergeCell ref="C10:D10"/>
    <mergeCell ref="C12:G12"/>
    <mergeCell ref="C14:G14"/>
    <mergeCell ref="C15:D15"/>
    <mergeCell ref="C16:D16"/>
    <mergeCell ref="C17:D17"/>
  </mergeCells>
  <pageMargins left="0.7" right="0.7" top="0.78740157499999996" bottom="0.78740157499999996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155</vt:i4>
      </vt:variant>
    </vt:vector>
  </HeadingPairs>
  <TitlesOfParts>
    <vt:vector size="162" baseType="lpstr">
      <vt:lpstr>Souhrn</vt:lpstr>
      <vt:lpstr>so000 Krycí list</vt:lpstr>
      <vt:lpstr>so000 Rekapitulace</vt:lpstr>
      <vt:lpstr>so000 Položky</vt:lpstr>
      <vt:lpstr>so101 Krycí list</vt:lpstr>
      <vt:lpstr>so101 Rekapitulace</vt:lpstr>
      <vt:lpstr>položky</vt:lpstr>
      <vt:lpstr>'so000 Krycí list'!cisloobjektu</vt:lpstr>
      <vt:lpstr>'so000 Položky'!cisloobjektu</vt:lpstr>
      <vt:lpstr>'so000 Rekapitulace'!cisloobjektu</vt:lpstr>
      <vt:lpstr>'so101 Krycí list'!cisloobjektu</vt:lpstr>
      <vt:lpstr>'so101 Rekapitulace'!cisloobjektu</vt:lpstr>
      <vt:lpstr>Souhrn!cisloobjektu</vt:lpstr>
      <vt:lpstr>'so000 Krycí list'!cislostavby</vt:lpstr>
      <vt:lpstr>'so000 Položky'!cislostavby</vt:lpstr>
      <vt:lpstr>'so000 Rekapitulace'!cislostavby</vt:lpstr>
      <vt:lpstr>'so101 Krycí list'!cislostavby</vt:lpstr>
      <vt:lpstr>'so101 Rekapitulace'!cislostavby</vt:lpstr>
      <vt:lpstr>Souhrn!cislostavby</vt:lpstr>
      <vt:lpstr>'so000 Krycí list'!Datum</vt:lpstr>
      <vt:lpstr>'so000 Položky'!Datum</vt:lpstr>
      <vt:lpstr>'so000 Rekapitulace'!Datum</vt:lpstr>
      <vt:lpstr>'so101 Krycí list'!Datum</vt:lpstr>
      <vt:lpstr>'so101 Rekapitulace'!Datum</vt:lpstr>
      <vt:lpstr>Souhrn!Datum</vt:lpstr>
      <vt:lpstr>'so000 Položky'!Dil</vt:lpstr>
      <vt:lpstr>'so000 Rekapitulace'!Dil</vt:lpstr>
      <vt:lpstr>'so101 Rekapitulace'!Dil</vt:lpstr>
      <vt:lpstr>'so000 Krycí list'!Dodavka</vt:lpstr>
      <vt:lpstr>'so000 Položky'!Dodavka</vt:lpstr>
      <vt:lpstr>'so000 Rekapitulace'!Dodavka</vt:lpstr>
      <vt:lpstr>'so101 Krycí list'!Dodavka</vt:lpstr>
      <vt:lpstr>'so101 Rekapitulace'!Dodavka</vt:lpstr>
      <vt:lpstr>'so000 Krycí list'!HSV</vt:lpstr>
      <vt:lpstr>'so000 Položky'!HSV</vt:lpstr>
      <vt:lpstr>'so000 Rekapitulace'!HSV</vt:lpstr>
      <vt:lpstr>'so101 Krycí list'!HSV</vt:lpstr>
      <vt:lpstr>'so101 Rekapitulace'!HSV</vt:lpstr>
      <vt:lpstr>'so000 Krycí list'!HZS</vt:lpstr>
      <vt:lpstr>'so000 Položky'!HZS</vt:lpstr>
      <vt:lpstr>'so000 Rekapitulace'!HZS</vt:lpstr>
      <vt:lpstr>'so101 Krycí list'!HZS</vt:lpstr>
      <vt:lpstr>'so101 Rekapitulace'!HZS</vt:lpstr>
      <vt:lpstr>'so000 Krycí list'!JKSO</vt:lpstr>
      <vt:lpstr>'so000 Položky'!JKSO</vt:lpstr>
      <vt:lpstr>'so000 Rekapitulace'!JKSO</vt:lpstr>
      <vt:lpstr>'so101 Krycí list'!JKSO</vt:lpstr>
      <vt:lpstr>'so101 Rekapitulace'!JKSO</vt:lpstr>
      <vt:lpstr>Souhrn!JKSO</vt:lpstr>
      <vt:lpstr>'so000 Krycí list'!MJ</vt:lpstr>
      <vt:lpstr>'so000 Položky'!MJ</vt:lpstr>
      <vt:lpstr>'so000 Rekapitulace'!MJ</vt:lpstr>
      <vt:lpstr>'so101 Krycí list'!MJ</vt:lpstr>
      <vt:lpstr>'so101 Rekapitulace'!MJ</vt:lpstr>
      <vt:lpstr>Souhrn!MJ</vt:lpstr>
      <vt:lpstr>'so000 Krycí list'!Mont</vt:lpstr>
      <vt:lpstr>'so000 Položky'!Mont</vt:lpstr>
      <vt:lpstr>'so000 Rekapitulace'!Mont</vt:lpstr>
      <vt:lpstr>'so101 Krycí list'!Mont</vt:lpstr>
      <vt:lpstr>'so101 Rekapitulace'!Mont</vt:lpstr>
      <vt:lpstr>'so000 Položky'!NazevDilu</vt:lpstr>
      <vt:lpstr>'so000 Rekapitulace'!NazevDilu</vt:lpstr>
      <vt:lpstr>'so101 Rekapitulace'!NazevDilu</vt:lpstr>
      <vt:lpstr>'so000 Krycí list'!nazevobjektu</vt:lpstr>
      <vt:lpstr>'so000 Položky'!nazevobjektu</vt:lpstr>
      <vt:lpstr>'so000 Rekapitulace'!nazevobjektu</vt:lpstr>
      <vt:lpstr>'so101 Krycí list'!nazevobjektu</vt:lpstr>
      <vt:lpstr>'so101 Rekapitulace'!nazevobjektu</vt:lpstr>
      <vt:lpstr>Souhrn!nazevobjektu</vt:lpstr>
      <vt:lpstr>'so000 Krycí list'!nazevstavby</vt:lpstr>
      <vt:lpstr>'so000 Položky'!nazevstavby</vt:lpstr>
      <vt:lpstr>'so000 Rekapitulace'!nazevstavby</vt:lpstr>
      <vt:lpstr>'so101 Krycí list'!nazevstavby</vt:lpstr>
      <vt:lpstr>'so101 Rekapitulace'!nazevstavby</vt:lpstr>
      <vt:lpstr>Souhrn!nazevstavby</vt:lpstr>
      <vt:lpstr>'so000 Položky'!Názvy_tisku</vt:lpstr>
      <vt:lpstr>'so000 Rekapitulace'!Názvy_tisku</vt:lpstr>
      <vt:lpstr>'so101 Rekapitulace'!Názvy_tisku</vt:lpstr>
      <vt:lpstr>'so000 Krycí list'!Objednatel</vt:lpstr>
      <vt:lpstr>'so000 Položky'!Objednatel</vt:lpstr>
      <vt:lpstr>'so000 Rekapitulace'!Objednatel</vt:lpstr>
      <vt:lpstr>'so101 Krycí list'!Objednatel</vt:lpstr>
      <vt:lpstr>'so101 Rekapitulace'!Objednatel</vt:lpstr>
      <vt:lpstr>Souhrn!Objednatel</vt:lpstr>
      <vt:lpstr>položky!Oblast_tisku</vt:lpstr>
      <vt:lpstr>'so000 Krycí list'!Oblast_tisku</vt:lpstr>
      <vt:lpstr>'so000 Položky'!Oblast_tisku</vt:lpstr>
      <vt:lpstr>'so000 Rekapitulace'!Oblast_tisku</vt:lpstr>
      <vt:lpstr>'so101 Krycí list'!Oblast_tisku</vt:lpstr>
      <vt:lpstr>'so101 Rekapitulace'!Oblast_tisku</vt:lpstr>
      <vt:lpstr>Souhrn!Oblast_tisku</vt:lpstr>
      <vt:lpstr>'so000 Krycí list'!PocetMJ</vt:lpstr>
      <vt:lpstr>'so000 Položky'!PocetMJ</vt:lpstr>
      <vt:lpstr>'so000 Rekapitulace'!PocetMJ</vt:lpstr>
      <vt:lpstr>'so101 Krycí list'!PocetMJ</vt:lpstr>
      <vt:lpstr>'so101 Rekapitulace'!PocetMJ</vt:lpstr>
      <vt:lpstr>Souhrn!PocetMJ</vt:lpstr>
      <vt:lpstr>'so000 Krycí list'!Poznamka</vt:lpstr>
      <vt:lpstr>'so000 Položky'!Poznamka</vt:lpstr>
      <vt:lpstr>'so000 Rekapitulace'!Poznamka</vt:lpstr>
      <vt:lpstr>'so101 Krycí list'!Poznamka</vt:lpstr>
      <vt:lpstr>'so101 Rekapitulace'!Poznamka</vt:lpstr>
      <vt:lpstr>Souhrn!Poznamka</vt:lpstr>
      <vt:lpstr>'so000 Krycí list'!Projektant</vt:lpstr>
      <vt:lpstr>'so000 Položky'!Projektant</vt:lpstr>
      <vt:lpstr>'so000 Rekapitulace'!Projektant</vt:lpstr>
      <vt:lpstr>'so101 Krycí list'!Projektant</vt:lpstr>
      <vt:lpstr>'so101 Rekapitulace'!Projektant</vt:lpstr>
      <vt:lpstr>Souhrn!Projektant</vt:lpstr>
      <vt:lpstr>'so000 Krycí list'!PSV</vt:lpstr>
      <vt:lpstr>'so000 Položky'!PSV</vt:lpstr>
      <vt:lpstr>'so000 Rekapitulace'!PSV</vt:lpstr>
      <vt:lpstr>'so101 Krycí list'!PSV</vt:lpstr>
      <vt:lpstr>'so101 Rekapitulace'!PSV</vt:lpstr>
      <vt:lpstr>'so000 Položky'!SloupecCC</vt:lpstr>
      <vt:lpstr>'so000 Položky'!SloupecCisloPol</vt:lpstr>
      <vt:lpstr>'so000 Položky'!SloupecJC</vt:lpstr>
      <vt:lpstr>'so000 Položky'!SloupecMJ</vt:lpstr>
      <vt:lpstr>'so000 Položky'!SloupecMnozstvi</vt:lpstr>
      <vt:lpstr>'so000 Položky'!SloupecNazPol</vt:lpstr>
      <vt:lpstr>'so000 Položky'!SloupecPC</vt:lpstr>
      <vt:lpstr>'so000 Krycí list'!VRN</vt:lpstr>
      <vt:lpstr>'so000 Položky'!VRN</vt:lpstr>
      <vt:lpstr>'so000 Rekapitulace'!VRN</vt:lpstr>
      <vt:lpstr>'so101 Krycí list'!VRN</vt:lpstr>
      <vt:lpstr>'so101 Rekapitulace'!VRN</vt:lpstr>
      <vt:lpstr>'so000 Položky'!VRNKc</vt:lpstr>
      <vt:lpstr>'so000 Rekapitulace'!VRNKc</vt:lpstr>
      <vt:lpstr>'so101 Rekapitulace'!VRNKc</vt:lpstr>
      <vt:lpstr>'so000 Položky'!VRNnazev</vt:lpstr>
      <vt:lpstr>'so000 Rekapitulace'!VRNnazev</vt:lpstr>
      <vt:lpstr>'so101 Rekapitulace'!VRNnazev</vt:lpstr>
      <vt:lpstr>'so000 Položky'!VRNproc</vt:lpstr>
      <vt:lpstr>'so000 Rekapitulace'!VRNproc</vt:lpstr>
      <vt:lpstr>'so101 Rekapitulace'!VRNproc</vt:lpstr>
      <vt:lpstr>'so000 Položky'!VRNzakl</vt:lpstr>
      <vt:lpstr>'so000 Rekapitulace'!VRNzakl</vt:lpstr>
      <vt:lpstr>'so101 Rekapitulace'!VRNzakl</vt:lpstr>
      <vt:lpstr>'so000 Krycí list'!Zakazka</vt:lpstr>
      <vt:lpstr>'so000 Položky'!Zakazka</vt:lpstr>
      <vt:lpstr>'so000 Rekapitulace'!Zakazka</vt:lpstr>
      <vt:lpstr>'so101 Krycí list'!Zakazka</vt:lpstr>
      <vt:lpstr>'so101 Rekapitulace'!Zakazka</vt:lpstr>
      <vt:lpstr>Souhrn!Zakazka</vt:lpstr>
      <vt:lpstr>'so000 Krycí list'!Zaklad22</vt:lpstr>
      <vt:lpstr>'so000 Položky'!Zaklad22</vt:lpstr>
      <vt:lpstr>'so000 Rekapitulace'!Zaklad22</vt:lpstr>
      <vt:lpstr>'so101 Krycí list'!Zaklad22</vt:lpstr>
      <vt:lpstr>'so101 Rekapitulace'!Zaklad22</vt:lpstr>
      <vt:lpstr>Souhrn!Zaklad22</vt:lpstr>
      <vt:lpstr>'so000 Krycí list'!Zaklad5</vt:lpstr>
      <vt:lpstr>'so000 Položky'!Zaklad5</vt:lpstr>
      <vt:lpstr>'so000 Rekapitulace'!Zaklad5</vt:lpstr>
      <vt:lpstr>'so101 Krycí list'!Zaklad5</vt:lpstr>
      <vt:lpstr>'so101 Rekapitulace'!Zaklad5</vt:lpstr>
      <vt:lpstr>Souhrn!Zaklad5</vt:lpstr>
      <vt:lpstr>'so000 Krycí list'!Zhotovitel</vt:lpstr>
      <vt:lpstr>'so000 Položky'!Zhotovitel</vt:lpstr>
      <vt:lpstr>'so000 Rekapitulace'!Zhotovitel</vt:lpstr>
      <vt:lpstr>'so101 Krycí list'!Zhotovitel</vt:lpstr>
      <vt:lpstr>'so101 Rekapitulace'!Zhotovitel</vt:lpstr>
      <vt:lpstr>Souhrn!Zhotovitel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</dc:creator>
  <cp:lastModifiedBy>Vláčil Jan, Bc.</cp:lastModifiedBy>
  <cp:lastPrinted>2018-01-29T08:42:16Z</cp:lastPrinted>
  <dcterms:created xsi:type="dcterms:W3CDTF">2016-08-10T14:55:37Z</dcterms:created>
  <dcterms:modified xsi:type="dcterms:W3CDTF">2018-01-29T08:45:26Z</dcterms:modified>
</cp:coreProperties>
</file>