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7495" windowHeight="11955" activeTab="3"/>
  </bookViews>
  <sheets>
    <sheet name="Rekapitulace stavby" sheetId="1" r:id="rId1"/>
    <sheet name="SO 01 - SO 100 Pozemní ko..." sheetId="2" r:id="rId2"/>
    <sheet name="SO 02 - Kanalizace" sheetId="3" r:id="rId3"/>
    <sheet name="SO 03 - STL plynovod" sheetId="4" r:id="rId4"/>
    <sheet name="SO 04 - Veřejné osvětlení" sheetId="5" r:id="rId5"/>
    <sheet name="Pokyny pro vyplnění" sheetId="6" r:id="rId6"/>
  </sheets>
  <definedNames>
    <definedName name="_xlnm._FilterDatabase" localSheetId="1" hidden="1">'SO 01 - SO 100 Pozemní ko...'!$C$83:$K$218</definedName>
    <definedName name="_xlnm._FilterDatabase" localSheetId="2" hidden="1">'SO 02 - Kanalizace'!$C$84:$K$229</definedName>
    <definedName name="_xlnm._FilterDatabase" localSheetId="3" hidden="1">'SO 03 - STL plynovod'!$C$80:$K$151</definedName>
    <definedName name="_xlnm._FilterDatabase" localSheetId="4" hidden="1">'SO 04 - Veřejné osvětlení'!$C$88:$K$192</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1">'SO 01 - SO 100 Pozemní ko...'!$C$4:$J$36,'SO 01 - SO 100 Pozemní ko...'!$C$42:$J$65,'SO 01 - SO 100 Pozemní ko...'!$C$71:$K$218</definedName>
    <definedName name="_xlnm.Print_Area" localSheetId="2">'SO 02 - Kanalizace'!$C$4:$J$36,'SO 02 - Kanalizace'!$C$42:$J$66,'SO 02 - Kanalizace'!$C$72:$K$229</definedName>
    <definedName name="_xlnm.Print_Area" localSheetId="3">'SO 03 - STL plynovod'!$C$4:$J$36,'SO 03 - STL plynovod'!$C$42:$J$62,'SO 03 - STL plynovod'!$C$68:$K$151</definedName>
    <definedName name="_xlnm.Print_Area" localSheetId="4">'SO 04 - Veřejné osvětlení'!$C$4:$J$36,'SO 04 - Veřejné osvětlení'!$C$42:$J$70,'SO 04 - Veřejné osvětlení'!$C$76:$K$192</definedName>
    <definedName name="_xlnm.Print_Titles" localSheetId="0">'Rekapitulace stavby'!$49:$49</definedName>
    <definedName name="_xlnm.Print_Titles" localSheetId="1">'SO 01 - SO 100 Pozemní ko...'!$83:$83</definedName>
    <definedName name="_xlnm.Print_Titles" localSheetId="2">'SO 02 - Kanalizace'!$84:$84</definedName>
    <definedName name="_xlnm.Print_Titles" localSheetId="3">'SO 03 - STL plynovod'!$80:$80</definedName>
    <definedName name="_xlnm.Print_Titles" localSheetId="4">'SO 04 - Veřejné osvětlení'!$88:$88</definedName>
  </definedNames>
  <calcPr calcId="145621"/>
</workbook>
</file>

<file path=xl/sharedStrings.xml><?xml version="1.0" encoding="utf-8"?>
<sst xmlns="http://schemas.openxmlformats.org/spreadsheetml/2006/main" count="5810" uniqueCount="1036">
  <si>
    <t>Export VZ</t>
  </si>
  <si>
    <t>List obsahuje:</t>
  </si>
  <si>
    <t>1) Rekapitulace stavby</t>
  </si>
  <si>
    <t>2) Rekapitulace objektů stavby a soupisů prací</t>
  </si>
  <si>
    <t>3.0</t>
  </si>
  <si>
    <t/>
  </si>
  <si>
    <t>False</t>
  </si>
  <si>
    <t>{7e0bdee6-4dd4-459c-b76e-b913f02b6779}</t>
  </si>
  <si>
    <t>&gt;&gt;  skryté sloupce  &lt;&lt;</t>
  </si>
  <si>
    <t>0,01</t>
  </si>
  <si>
    <t>21</t>
  </si>
  <si>
    <t>15</t>
  </si>
  <si>
    <t>REKAPITULACE STAVBY</t>
  </si>
  <si>
    <t>v ---  níže se nacházejí doplnkové a pomocné údaje k sestavám  --- v</t>
  </si>
  <si>
    <t>Návod na vyplnění</t>
  </si>
  <si>
    <t>0,001</t>
  </si>
  <si>
    <t>Kód:</t>
  </si>
  <si>
    <t>20170903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</si>
  <si>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</si>
  <si>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</si>
  <si>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Výstavba ZTV Nivy I.</t>
  </si>
  <si>
    <t>KSO:</t>
  </si>
  <si>
    <t>CC-CZ:</t>
  </si>
  <si>
    <t>Místo:</t>
  </si>
  <si>
    <t>Dačice</t>
  </si>
  <si>
    <t>Datum:</t>
  </si>
  <si>
    <t>Zadavatel:</t>
  </si>
  <si>
    <t>IČ:</t>
  </si>
  <si>
    <t xml:space="preserve"> </t>
  </si>
  <si>
    <t>DIČ:</t>
  </si>
  <si>
    <t>Uchazeč:</t>
  </si>
  <si>
    <t>Vyplň údaj</t>
  </si>
  <si>
    <t>Projektant:</t>
  </si>
  <si>
    <t>10291121</t>
  </si>
  <si>
    <t>Ing. Zděněk Hejtman</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</si>
  <si>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</si>
  <si>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</si>
  <si>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</si>
  <si>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</si>
  <si>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</si>
  <si>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</si>
  <si>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</si>
  <si>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</si>
  <si>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</si>
  <si>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</si>
  <si>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</si>
  <si>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</si>
  <si>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</si>
  <si>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</si>
  <si>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</si>
  <si>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</si>
  <si>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</si>
  <si>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</si>
  <si>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</si>
  <si>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</si>
  <si>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</si>
  <si>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</si>
  <si>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</si>
  <si>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</si>
  <si>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</si>
  <si>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</si>
  <si>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</si>
  <si>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</si>
  <si>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</si>
  <si>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</si>
  <si>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</si>
  <si>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</si>
  <si>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</si>
  <si>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</si>
  <si>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</si>
  <si>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</si>
  <si>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</si>
  <si>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</si>
  <si>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</si>
  <si>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</si>
  <si>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</si>
  <si>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</si>
  <si>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</si>
  <si>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SO 100 Pozemní komunikace</t>
  </si>
  <si>
    <t>STA</t>
  </si>
  <si>
    <t>1</t>
  </si>
  <si>
    <t>{219444a7-365b-4696-812d-f3b5a6d7f243}</t>
  </si>
  <si>
    <t>2</t>
  </si>
  <si>
    <t>SO 02</t>
  </si>
  <si>
    <t>Kanalizace</t>
  </si>
  <si>
    <t>ING</t>
  </si>
  <si>
    <t>{6a75862c-8678-4cbb-bd8c-091dbb47b125}</t>
  </si>
  <si>
    <t>827 21 11</t>
  </si>
  <si>
    <t>SO 03</t>
  </si>
  <si>
    <t>STL plynovod</t>
  </si>
  <si>
    <t>{e12b01ef-64b8-4b71-a451-065e785ac642}</t>
  </si>
  <si>
    <t>SO 04</t>
  </si>
  <si>
    <t>Veřejné osvětlení</t>
  </si>
  <si>
    <t>{526daf8c-46f2-4fb8-896e-4c3385d98064}</t>
  </si>
  <si>
    <t>1) Krycí list soupisu</t>
  </si>
  <si>
    <t>2) Rekapitulace</t>
  </si>
  <si>
    <t>3) Soupis prací</t>
  </si>
  <si>
    <t>Zpět na list:</t>
  </si>
  <si>
    <t>Rekapitulace stavby</t>
  </si>
  <si>
    <t>KRYCÍ LIST SOUPISU</t>
  </si>
  <si>
    <t>Objekt:</t>
  </si>
  <si>
    <t>SO 01 - SO 100 Pozemní komunikace</t>
  </si>
  <si>
    <t>REKAPITULACE ČLENĚNÍ SOUPISU PRACÍ</t>
  </si>
  <si>
    <t>Kód dílu - Popis</t>
  </si>
  <si>
    <t>Cena celkem [CZK]</t>
  </si>
  <si>
    <t>Náklady soupisu celkem</t>
  </si>
  <si>
    <t>-1</t>
  </si>
  <si>
    <t>11 - Přípravné a přidružené práce</t>
  </si>
  <si>
    <t>1 - Zemní práce</t>
  </si>
  <si>
    <t>4 - Vodorovné konstrukce</t>
  </si>
  <si>
    <t>5 - Komunikace</t>
  </si>
  <si>
    <t>8 - Trubní vedení</t>
  </si>
  <si>
    <t>91 - Doplňující práce na komunikaci</t>
  </si>
  <si>
    <t>99 - Staveništní přesun hmot</t>
  </si>
  <si>
    <t>M46 - Zemní práce při montážích</t>
  </si>
  <si>
    <t>SOUPIS PRACÍ</t>
  </si>
  <si>
    <t>PČ</t>
  </si>
  <si>
    <t>Popis</t>
  </si>
  <si>
    <t>MJ</t>
  </si>
  <si>
    <t>Množství</t>
  </si>
  <si>
    <t>J.cena [CZK]</t>
  </si>
  <si>
    <t>Cenová soustava</t>
  </si>
  <si>
    <t>Poznámka</t>
  </si>
  <si>
    <t>J. Nh [h]</t>
  </si>
  <si>
    <t>Nh celkem [h]</t>
  </si>
  <si>
    <t>J. hmotnost
[t]</t>
  </si>
  <si>
    <t>Hmotnost
celkem [t]</t>
  </si>
  <si>
    <t>J. suť [t]</t>
  </si>
  <si>
    <t>Suť Celkem [t]</t>
  </si>
  <si>
    <t>11</t>
  </si>
  <si>
    <t>Přípravné a přidružené práce</t>
  </si>
  <si>
    <t>ROZPOCET</t>
  </si>
  <si>
    <t>K</t>
  </si>
  <si>
    <t>005111010</t>
  </si>
  <si>
    <t xml:space="preserve">Zajištění vytýčení veškerých stávajících inženýrských sítí (včetně úhrady za vytýčení), odpovědnost za jejich neporušení během výstavby a zpětné předání jejich zprávcům. </t>
  </si>
  <si>
    <t>soub.</t>
  </si>
  <si>
    <t>4</t>
  </si>
  <si>
    <t>1405099204</t>
  </si>
  <si>
    <t>005111020</t>
  </si>
  <si>
    <t xml:space="preserve">Geodetická měření v průběhu stavby .Geodetické vytýčení prostoru staveniště v terénu před zahájením stavebních prací (směrové a výškové), vytýčení hranic trvalého i dočasného záboru.; Soustavné vytyčovánízřetelného označení obvodu staveniště. </t>
  </si>
  <si>
    <t>-1801561713</t>
  </si>
  <si>
    <t>3</t>
  </si>
  <si>
    <t>005121010</t>
  </si>
  <si>
    <t xml:space="preserve">Náklady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t>
  </si>
  <si>
    <t>-581554976</t>
  </si>
  <si>
    <t>005211020</t>
  </si>
  <si>
    <t xml:space="preserve">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 </t>
  </si>
  <si>
    <t>1068026600</t>
  </si>
  <si>
    <t>5</t>
  </si>
  <si>
    <t>005211030</t>
  </si>
  <si>
    <t xml:space="preserve">Náklady na vyhotovení návrhu dočasného dopravního značení, jeho projednání s dotčenými orgány a organizacemi, dodání dopravních značek, jejich rozmístění a přemísťování a jejich údržba v průběhu výstavby včetně následného odstranění po ukončení stavebních prací. </t>
  </si>
  <si>
    <t>901784768</t>
  </si>
  <si>
    <t>6</t>
  </si>
  <si>
    <t>005211080</t>
  </si>
  <si>
    <t xml:space="preserve">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 </t>
  </si>
  <si>
    <t>-360830725</t>
  </si>
  <si>
    <t>7</t>
  </si>
  <si>
    <t>005211090</t>
  </si>
  <si>
    <t xml:space="preserve">Náklady na zajištění archeologického dohledu v průběhu provádění zemních prací dle podmínek projektové dokumentace a požadavku stavebního povolení. </t>
  </si>
  <si>
    <t>1182069044</t>
  </si>
  <si>
    <t>8</t>
  </si>
  <si>
    <t>005241010</t>
  </si>
  <si>
    <t xml:space="preserve">DSPS - Dokumentace skutečného provedení stavby (dále jen "DSPS") bude vypracována v souladu a náležitostech dle Vyhlášky č. 499/2006 Sb. o dokumentaci staveb, dle zadávacích podmínek a dle platných TPK a ČSN. Podkladem pro vypracování DSPS bude RDS a DSP, geodetické zaměření provedených prací, případně další požadavky objednatele. DSPS bude předána objednateli v požadovaném počtu v tištěné podobě a v elektronické podobě (na CD). Při vypracování dokumentace DSPS musí zhotovitel respektovat paramentry vymezené předchozím stupněm projektové dokumentace. </t>
  </si>
  <si>
    <t>-1899598408</t>
  </si>
  <si>
    <t>9</t>
  </si>
  <si>
    <t>005241012</t>
  </si>
  <si>
    <t>Náklady spojené s provedením všech předepsaných revizí a zkoušek stavebních konstrukcí, stavebních prací.</t>
  </si>
  <si>
    <t>984754033</t>
  </si>
  <si>
    <t>10</t>
  </si>
  <si>
    <t>005241015</t>
  </si>
  <si>
    <t xml:space="preserve">Náklady spojené s kompletací dokladové části pro předání a převzetí dokončeného díla (atesty, certifikáty, revize, měření, zkoušky, atd.). </t>
  </si>
  <si>
    <t>-288085818</t>
  </si>
  <si>
    <t>005241026</t>
  </si>
  <si>
    <t xml:space="preserve">Náklady na provedení skutečného zaměření stavby v rozsahu nezbytném pro zápis změny do katastru nemovitostí nebo do dokumentací správců IS. </t>
  </si>
  <si>
    <t>1376441860</t>
  </si>
  <si>
    <t>Zemní práce</t>
  </si>
  <si>
    <t>12</t>
  </si>
  <si>
    <t>121 10-1103.R00</t>
  </si>
  <si>
    <t>Sejmutí ornice s přemístěním přes 100 do 250 m</t>
  </si>
  <si>
    <t>m3</t>
  </si>
  <si>
    <t>PSC</t>
  </si>
  <si>
    <t>Poznámka k souboru cen:
Plocha pro komunikaci a odvodnění. Počítá se s průměrnou vrstvou 0,30 m.</t>
  </si>
  <si>
    <t>VV</t>
  </si>
  <si>
    <t>232*0,30</t>
  </si>
  <si>
    <t>47*0,30</t>
  </si>
  <si>
    <t>Součet</t>
  </si>
  <si>
    <t>13</t>
  </si>
  <si>
    <t>113 15-1113.R00</t>
  </si>
  <si>
    <t>Frézování krytu pl.do 500 m2,pruh do 75 cm,tl.4 cm</t>
  </si>
  <si>
    <t>m2</t>
  </si>
  <si>
    <t>Poznámka k souboru cen:
Obrusná vrstva tl. 40 mm. Plocha napojení na stávající silnici. Plocha výkopu pro přípojku plynovodu.</t>
  </si>
  <si>
    <t>38,30</t>
  </si>
  <si>
    <t>14</t>
  </si>
  <si>
    <t>113 15-1115.R00</t>
  </si>
  <si>
    <t>Frézování krytu pl.do 500 m2,pruh do 75 cm,tl.9 cm</t>
  </si>
  <si>
    <t>Poznámka k souboru cen:
Ložná vrstva asfaltobetonu tl. 60 mm, začátek úseku a rýha pro napojení plynovodu.</t>
  </si>
  <si>
    <t>15,22</t>
  </si>
  <si>
    <t>113 15-1115.R00.1</t>
  </si>
  <si>
    <t>Frézování krytu pl.do 500 m2,pruh do 75 cm,tl.6 cm</t>
  </si>
  <si>
    <t>Poznámka k souboru cen:
Podkladní vrstva z obalovaného kameniva tl. 90 mm, rýha pro napojení plynovodu.</t>
  </si>
  <si>
    <t>16</t>
  </si>
  <si>
    <t>122 30-2202.R00</t>
  </si>
  <si>
    <t>Odkopávky pro silnice v hor. 4 do 1000 m3</t>
  </si>
  <si>
    <t>Poznámka k souboru cen:
Odkop zeminy silnice na úroveň pláně. Odkop zeminy pro vsakovací příkop.</t>
  </si>
  <si>
    <t>177,28</t>
  </si>
  <si>
    <t>17</t>
  </si>
  <si>
    <t>122 30-2209.R00</t>
  </si>
  <si>
    <t>Příplatek za lepivost - odkop pro silnice v hor. 4</t>
  </si>
  <si>
    <t xml:space="preserve">Poznámka k souboru cen:
Do měrných jednotek se udává poměrné množství zeminy, které ulpí v nářadí a o které je snížen celkový výkon stroje. (50%) </t>
  </si>
  <si>
    <t>177,28/2</t>
  </si>
  <si>
    <t>18</t>
  </si>
  <si>
    <t>162 70-1102.R00</t>
  </si>
  <si>
    <t>Vodorovné přemístění výkopku z hor.1-4 do 7000 m</t>
  </si>
  <si>
    <t xml:space="preserve">Poznámka k souboru cen:
Vodorovné přemístění výkopku po suchu, bez ohledu na druh dopravního prostředku, bez naložení výkopku, avšak se složením bez rozhrnutí. </t>
  </si>
  <si>
    <t>19</t>
  </si>
  <si>
    <t>199 00-0002.R00</t>
  </si>
  <si>
    <t>Poplatek za skládku horniny 1- 4</t>
  </si>
  <si>
    <t>20</t>
  </si>
  <si>
    <t>181 10-1102.R00</t>
  </si>
  <si>
    <t>Úprava pláně v zářezech v hor. 1-4, se zhutněním</t>
  </si>
  <si>
    <t>Poznámka k souboru cen:
Měřeno AutoCAD.</t>
  </si>
  <si>
    <t>189,74</t>
  </si>
  <si>
    <t>181 30-0010.RAB</t>
  </si>
  <si>
    <t>Rozprostření ornice v rovině tloušťka 15 cm dovoz ornice ze vzdálenosti 1km, osetí trávou</t>
  </si>
  <si>
    <t>Poznámka k souboru cen:
Konečné terénní úpravy.</t>
  </si>
  <si>
    <t>25,44</t>
  </si>
  <si>
    <t>Vodorovné konstrukce</t>
  </si>
  <si>
    <t>22</t>
  </si>
  <si>
    <t>457 53-1112.R00</t>
  </si>
  <si>
    <t>Filtr.vrstvy z nezhut.kam. hrubého drcen. 32-63 mm</t>
  </si>
  <si>
    <t>Poznámka k souboru cen:
Zásyp retenční odvodňovací rýhy štěrk 32/63.</t>
  </si>
  <si>
    <t>23</t>
  </si>
  <si>
    <t>457 56-1111.R00</t>
  </si>
  <si>
    <t>Filtr.vrstvy z nezhut.kam. drobného drcen. 2-4 mm</t>
  </si>
  <si>
    <t>24</t>
  </si>
  <si>
    <t>Poznámka k souboru cen:
Zásyp retenční odvodňovací rýhy, jemnozrnný štěrk 2/4 pro předčištění.</t>
  </si>
  <si>
    <t>451 97-1111.R00</t>
  </si>
  <si>
    <t>Položení vrstvy z geotextil.,uchycení spony, hřeby</t>
  </si>
  <si>
    <t>26</t>
  </si>
  <si>
    <t xml:space="preserve">Poznámka k souboru cen:
Položení geotextilie na dno, stěny výkopu před zásypem ze štěrku 32/63, jeho zakrytí. </t>
  </si>
  <si>
    <t>35</t>
  </si>
  <si>
    <t>Komunikace</t>
  </si>
  <si>
    <t>25</t>
  </si>
  <si>
    <t>564 86-1114.R00</t>
  </si>
  <si>
    <t>Podklad ze štěrkodrti po zhutnění tloušťky 23 cm</t>
  </si>
  <si>
    <t>28</t>
  </si>
  <si>
    <t>Poznámka k souboru cen:
Konstrukční vrstva štěrkodrtě 0/63 tl. 150 - 290 mm.</t>
  </si>
  <si>
    <t>564 86-1111.R00</t>
  </si>
  <si>
    <t>Podklad ze štěrkodrti po zhutnění tloušťky 20 cm</t>
  </si>
  <si>
    <t>30</t>
  </si>
  <si>
    <t>Poznámka k souboru cen:
Konstrukční vrstva štěrkodrť 0/63.</t>
  </si>
  <si>
    <t>27</t>
  </si>
  <si>
    <t>573 19-1111.R00</t>
  </si>
  <si>
    <t>Nátěr infiltrační kationaktivní emulzí 1kg/m2</t>
  </si>
  <si>
    <t>32</t>
  </si>
  <si>
    <t>172,58</t>
  </si>
  <si>
    <t>565 16-1212.RT3</t>
  </si>
  <si>
    <t>Podklad z obal kamen.ACP 16+, š.nad 3 m, tl. 9 cm plochy 101-200 m2</t>
  </si>
  <si>
    <t>34</t>
  </si>
  <si>
    <t>Poznámka k souboru cen:
Plocha komunikace včetně napojení a rýhy po plynovodu.</t>
  </si>
  <si>
    <t>29</t>
  </si>
  <si>
    <t>573 23-1111.R00</t>
  </si>
  <si>
    <t>Postřik živičný spojovací z emulze 0,5-0,7 kg/m2</t>
  </si>
  <si>
    <t>36</t>
  </si>
  <si>
    <t>176,38</t>
  </si>
  <si>
    <t>577 15-1123.RT3</t>
  </si>
  <si>
    <t>Beton asfalt. ACL 16+ ložný, š. do 3 m, tl. 6 cm plochy 101-200 m2</t>
  </si>
  <si>
    <t>38</t>
  </si>
  <si>
    <t>31</t>
  </si>
  <si>
    <t>40</t>
  </si>
  <si>
    <t>199,46</t>
  </si>
  <si>
    <t>577 14-1112.RT3</t>
  </si>
  <si>
    <t>Beton asfalt. ACO 11+,nebo ACO 16+,do 3 m, tl.5 cm plochy 101-200 m2</t>
  </si>
  <si>
    <t>42</t>
  </si>
  <si>
    <t>Trubní vedení</t>
  </si>
  <si>
    <t>33</t>
  </si>
  <si>
    <t>899 33-1111.R00</t>
  </si>
  <si>
    <t>Výšková úprava vstupu do 20 cm, zvýšení poklopu</t>
  </si>
  <si>
    <t>kus</t>
  </si>
  <si>
    <t>44</t>
  </si>
  <si>
    <t>Poznámka k souboru cen:
Poklop kanalizační šachty.</t>
  </si>
  <si>
    <t>91</t>
  </si>
  <si>
    <t>Doplňující práce na komunikaci</t>
  </si>
  <si>
    <t>917 86-2111.R00</t>
  </si>
  <si>
    <t>Osazení stojat. obrub. bet. s opěrou,lože z B 12,5</t>
  </si>
  <si>
    <t>m</t>
  </si>
  <si>
    <t>46</t>
  </si>
  <si>
    <t>54,83</t>
  </si>
  <si>
    <t>592-17460</t>
  </si>
  <si>
    <t>Obrubník silniční dvouvrstvý ABO 2-15 100x15x25cm</t>
  </si>
  <si>
    <t>48</t>
  </si>
  <si>
    <t>Poznámka k souboru cen:
38,83 ks, připočte se 1% ztratného a zaokrouhlí na celé kusy.</t>
  </si>
  <si>
    <t>38,83</t>
  </si>
  <si>
    <t>592-17476</t>
  </si>
  <si>
    <t>Obrubník silniční nájezdový 1000/150/150 šedý</t>
  </si>
  <si>
    <t>50</t>
  </si>
  <si>
    <t>37</t>
  </si>
  <si>
    <t>592-17480</t>
  </si>
  <si>
    <t>Obrubník silniční přechodový L 1000/150/150-250</t>
  </si>
  <si>
    <t>52</t>
  </si>
  <si>
    <t>592-17481</t>
  </si>
  <si>
    <t>Obrubník silniční přechodový P 1000/150/150-250</t>
  </si>
  <si>
    <t>54</t>
  </si>
  <si>
    <t>39</t>
  </si>
  <si>
    <t>915 49-1211.R00</t>
  </si>
  <si>
    <t>Osazení vodícího proužku do MC,podkl.C12/15, 25 cm</t>
  </si>
  <si>
    <t>56</t>
  </si>
  <si>
    <t xml:space="preserve">Poznámka k souboru cen:
Zakončení místní komunikace. </t>
  </si>
  <si>
    <t>592-16211.6</t>
  </si>
  <si>
    <t>Přídlažba silniční nízká ABK 50/25/8 přírodní</t>
  </si>
  <si>
    <t>58</t>
  </si>
  <si>
    <t>41</t>
  </si>
  <si>
    <t>919 73-5112.R00</t>
  </si>
  <si>
    <t>Řezání stávajícího živičného krytu tl. 5 - 10 cm</t>
  </si>
  <si>
    <t>60</t>
  </si>
  <si>
    <t>30,60</t>
  </si>
  <si>
    <t>99</t>
  </si>
  <si>
    <t>Staveništní přesun hmot</t>
  </si>
  <si>
    <t>998 22-5111.R00</t>
  </si>
  <si>
    <t>Přesun hmot, pozemní komunikace, kryt živičný</t>
  </si>
  <si>
    <t>t</t>
  </si>
  <si>
    <t>62</t>
  </si>
  <si>
    <t>M46</t>
  </si>
  <si>
    <t>Zemní práce při montážích</t>
  </si>
  <si>
    <t>43</t>
  </si>
  <si>
    <t>460 03-0102.RT1</t>
  </si>
  <si>
    <t>Vytrhání obrubníků, lože MC, stojatých s očištěním a uložením na hromady</t>
  </si>
  <si>
    <t>64</t>
  </si>
  <si>
    <t>Poznámka k souboru cen:
Napojení na stávqjící obruby.</t>
  </si>
  <si>
    <t>SO 02 - Kanalizace</t>
  </si>
  <si>
    <t>HSV - Práce a dodávky HSV</t>
  </si>
  <si>
    <t xml:space="preserve">    1 - Zemní práce</t>
  </si>
  <si>
    <t xml:space="preserve">    4 - Vodorovné konstrukce</t>
  </si>
  <si>
    <t xml:space="preserve">    8 - Trubní vedení</t>
  </si>
  <si>
    <t xml:space="preserve">    998 - Přesun hmot</t>
  </si>
  <si>
    <t>VRN - Vedlejší rozpočtové náklady</t>
  </si>
  <si>
    <t xml:space="preserve">    VRN1 - Průzkumné, geodetické a projektové práce</t>
  </si>
  <si>
    <t xml:space="preserve">    VRN3 - Zařízení staveniště</t>
  </si>
  <si>
    <t xml:space="preserve">    VRN7 - Provozní vlivy</t>
  </si>
  <si>
    <t>HSV</t>
  </si>
  <si>
    <t>Práce a dodávky HSV</t>
  </si>
  <si>
    <t>130001101</t>
  </si>
  <si>
    <t>Příplatek k cenám hloubených vykopávek za ztížení vykopávky v blízkosti podzemního vedení nebo výbušnin pro jakoukoliv třídu horniny</t>
  </si>
  <si>
    <t>CS ÚRS 2017 02</t>
  </si>
  <si>
    <t>1179886114</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</si>
  <si>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</si>
  <si>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4*1*1,88"výkres číslo D.2</t>
  </si>
  <si>
    <t>132201201</t>
  </si>
  <si>
    <t>Hloubení zapažených i nezapažených rýh šířky přes 600 do 2 000 mm s urovnáním dna do předepsaného profilu a spádu v hornině tř. 3 do 100 m3</t>
  </si>
  <si>
    <t>-214440574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</si>
  <si>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</si>
  <si>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19,1*1*(1,58+1,81)*0,5"výkres číslo D.2</t>
  </si>
  <si>
    <t>32,375*0,5"50% celkového objemu výkopu</t>
  </si>
  <si>
    <t>132201209</t>
  </si>
  <si>
    <t>Hloubení zapažených i nezapažených rýh šířky přes 600 do 2 000 mm s urovnáním dna do předepsaného profilu a spádu v hornině tř. 3 Příplatek k cenám za lepivost horniny tř. 3</t>
  </si>
  <si>
    <t>1940887070</t>
  </si>
  <si>
    <t>132301201</t>
  </si>
  <si>
    <t>Hloubení zapažených i nezapažených rýh šířky přes 600 do 2 000 mm s urovnáním dna do předepsaného profilu a spádu v hornině tř. 4 do 100 m3</t>
  </si>
  <si>
    <t>-1837790131</t>
  </si>
  <si>
    <t>132301209</t>
  </si>
  <si>
    <t>Hloubení zapažených i nezapažených rýh šířky přes 600 do 2 000 mm s urovnáním dna do předepsaného profilu a spádu v hornině tř. 4 Příplatek k cenám za lepivost horniny tř. 4</t>
  </si>
  <si>
    <t>1344484197</t>
  </si>
  <si>
    <t>133201101</t>
  </si>
  <si>
    <t>Hloubení zapažených i nezapažených šachet s případným nutným přemístěním výkopku ve výkopišti v hornině tř. 3 do 100 m3</t>
  </si>
  <si>
    <t>-2088693140</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</si>
  <si>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</si>
  <si>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2,5*2,5*1,58"výkres číslo D.2</t>
  </si>
  <si>
    <t>9,875*0,5"50% celkového objemu výkopu</t>
  </si>
  <si>
    <t>133201109</t>
  </si>
  <si>
    <t>Hloubení zapažených i nezapažených šachet s případným nutným přemístěním výkopku ve výkopišti v hornině tř. 3 Příplatek k cenám za lepivost horniny tř. 3</t>
  </si>
  <si>
    <t>754950321</t>
  </si>
  <si>
    <t>133301101</t>
  </si>
  <si>
    <t>Hloubení zapažených i nezapažených šachet s případným nutným přemístěním výkopku ve výkopišti v hornině tř. 4 do 100 m3</t>
  </si>
  <si>
    <t>1326937176</t>
  </si>
  <si>
    <t>133301109</t>
  </si>
  <si>
    <t>Hloubení zapažených i nezapažených šachet s případným nutným přemístěním výkopku ve výkopišti v hornině tř. 4 Příplatek k cenám za lepivost horniny tř. 4</t>
  </si>
  <si>
    <t>-1327767939</t>
  </si>
  <si>
    <t>151101101</t>
  </si>
  <si>
    <t>Zřízení pažení a rozepření stěn rýh pro podzemní vedení pro všechny šířky rýhy příložné pro jakoukoliv mezerovitost, hloubky do 2 m</t>
  </si>
  <si>
    <t>1741302504</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</si>
  <si>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</si>
  <si>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19,1*2*(1,58+1,81)*0,5"výkres číslo D.2</t>
  </si>
  <si>
    <t>151101111</t>
  </si>
  <si>
    <t>Odstranění pažení a rozepření stěn rýh pro podzemní vedení s uložením materiálu na vzdálenost do 3 m od kraje výkopu příložné, hloubky do 2 m</t>
  </si>
  <si>
    <t>-1761324928</t>
  </si>
  <si>
    <t>151101201</t>
  </si>
  <si>
    <t>Zřízení pažení stěn výkopu bez rozepření nebo vzepření příložné, hloubky do 4 m</t>
  </si>
  <si>
    <t>945428180</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</si>
  <si>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</si>
  <si>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2,5*4*1,58"výkres číslo D.2</t>
  </si>
  <si>
    <t>151101211</t>
  </si>
  <si>
    <t>Odstranění pažení stěn výkopu s uložením pažin na vzdálenost do 3 m od okraje výkopu příložné, hloubky do 4 m</t>
  </si>
  <si>
    <t>-1200286620</t>
  </si>
  <si>
    <t>151101301</t>
  </si>
  <si>
    <t>Zřízení rozepření zapažených stěn výkopů s potřebným přepažováním při roubení příložném, hloubky do 4 m</t>
  </si>
  <si>
    <t>-1343134989</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</si>
  <si>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</si>
  <si>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151101311</t>
  </si>
  <si>
    <t>Odstranění rozepření stěn výkopů s uložením materiálu na vzdálenost do 3 m od okraje výkopu roubení příložného, hloubky do 4 m</t>
  </si>
  <si>
    <t>-1710312165</t>
  </si>
  <si>
    <t>161101101</t>
  </si>
  <si>
    <t>Svislé přemístění výkopku bez naložení do dopravní nádoby avšak s vyprázdněním dopravní nádoby na hromadu nebo do dopravního prostředku z horniny tř. 1 až 4, při hloubce výkopu přes 1 do 2,5 m</t>
  </si>
  <si>
    <t>818385068</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</si>
  <si>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</si>
  <si>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162601101</t>
  </si>
  <si>
    <t>Vodorovné přemístění výkopku nebo sypaniny po suchu na obvyklém dopravním prostředku, bez naložení výkopku, avšak se složením bez rozhrnutí z horniny tř. 1 až 4 na vzdálenost přes 3 000 do 4 000 m</t>
  </si>
  <si>
    <t>-1764253697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</si>
  <si>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</si>
  <si>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16,188+16,188+4,938+4,938-30,792"položky dílu 1</t>
  </si>
  <si>
    <t>19,1*pi*0,14*0,14"objem potrubí</t>
  </si>
  <si>
    <t>167101101</t>
  </si>
  <si>
    <t>Nakládání, skládání a překládání neulehlého výkopku nebo sypaniny nakládání, množství do 100 m3, z hornin tř. 1 až 4</t>
  </si>
  <si>
    <t>-944917728</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</si>
  <si>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</si>
  <si>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171201201</t>
  </si>
  <si>
    <t>Uložení sypaniny na skládky</t>
  </si>
  <si>
    <t>1202433888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</si>
  <si>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</si>
  <si>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171201211</t>
  </si>
  <si>
    <t>Uložení sypaniny poplatek za uložení sypaniny na skládce (skládkovné)</t>
  </si>
  <si>
    <t>-1392155638</t>
  </si>
  <si>
    <t>12,636*2</t>
  </si>
  <si>
    <t>174101101</t>
  </si>
  <si>
    <t>Zásyp sypaninou z jakékoliv horniny s uložením výkopku ve vrstvách se zhutněním jam, šachet, rýh nebo kolem objektů v těchto vykopávkách</t>
  </si>
  <si>
    <t>1297653397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</si>
  <si>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</si>
  <si>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19,1*1*(1,58+1,81)*0,5-19,1*1*0,5"výkres číslo D.2</t>
  </si>
  <si>
    <t>(2,5*2,5-pi*0,62*0,62)*1,58"výkres číslo D.2</t>
  </si>
  <si>
    <t>175151101</t>
  </si>
  <si>
    <t>Obsypání potrubí strojně sypaninou z vhodných hornin tř. 1 až 4 nebo materiálem připraveným podél výkopu ve vzdálenosti do 3 m od jeho kraje, pro jakoukoliv hloubku výkopu a míru zhutnění bez prohození sypaniny</t>
  </si>
  <si>
    <t>487429081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</si>
  <si>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</si>
  <si>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19,1*(1*0,4-pi*0,14*0,14)"výkres číslo D.2</t>
  </si>
  <si>
    <t>M</t>
  </si>
  <si>
    <t>583313500</t>
  </si>
  <si>
    <t>kamenivo těžené drobné frakce 0-4</t>
  </si>
  <si>
    <t>-709435180</t>
  </si>
  <si>
    <t>6,464*2 'Přepočtené koeficientem množství</t>
  </si>
  <si>
    <t>451541111</t>
  </si>
  <si>
    <t>Lože pod potrubí, stoky a drobné objekty v otevřeném výkopu ze štěrkodrtě 0-63 mm</t>
  </si>
  <si>
    <t>-885139906</t>
  </si>
  <si>
    <t xml:space="preserve">Poznámka k souboru cen:
1. Ceny -1111 a -1192 lze použít i pro zřízení sběrných vrstev nad drenážními trubkami. 2. V cenách -5111 a -1192 jsou započteny i náklady na prohození výkopku získaného při zemních pracích. </t>
  </si>
  <si>
    <t>2*2*0,1"výkres číslo D.2</t>
  </si>
  <si>
    <t>451572111</t>
  </si>
  <si>
    <t>Lože pod potrubí, stoky a drobné objekty v otevřeném výkopu z kameniva drobného těženého 0 až 4 mm</t>
  </si>
  <si>
    <t>1055227367</t>
  </si>
  <si>
    <t>19,1*1*0,1"výkres číslo D.2</t>
  </si>
  <si>
    <t>452311131</t>
  </si>
  <si>
    <t>Podkladní a zajišťovací konstrukce z betonu prostého v otevřeném výkopu desky pod potrubí, stoky a drobné objekty z betonu tř. C 12/15</t>
  </si>
  <si>
    <t>-1078169974</t>
  </si>
  <si>
    <t xml:space="preserve">Poznámka k souboru cen:
1. Ceny -1121 až -1181 a -1192 lze použít i pro ochrannou vrstvu pod železobetonové konstrukce. 2. Ceny -2121 až -2181 a -2192 jsou určeny pro jakékoliv úkosy sedel. </t>
  </si>
  <si>
    <t>871360420</t>
  </si>
  <si>
    <t>Montáž kanalizačního potrubí z plastů z polypropylenu PP korugovaného SN 12 DN 250</t>
  </si>
  <si>
    <t>-23437359</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</si>
  <si>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</si>
  <si>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19,1"výkres číslo D.2</t>
  </si>
  <si>
    <t>286147270</t>
  </si>
  <si>
    <t>trubka kanalizační žebrovaná PP vnitřní průměr 250mm, dl. 6m</t>
  </si>
  <si>
    <t>-1984218213</t>
  </si>
  <si>
    <t>2"výkres číslo D.2</t>
  </si>
  <si>
    <t>286147260</t>
  </si>
  <si>
    <t>trubka kanalizační žebrovaná PP vnitřní průměr 250mm, dl. 5m</t>
  </si>
  <si>
    <t>-59822261</t>
  </si>
  <si>
    <t>1"výkres číslo D.2</t>
  </si>
  <si>
    <t>286147250</t>
  </si>
  <si>
    <t>trubka kanalizační žebrovaná PP vnitřní průměr 250mm, dl. 3m</t>
  </si>
  <si>
    <t>-857700878</t>
  </si>
  <si>
    <t>877360440</t>
  </si>
  <si>
    <t>Montáž tvarovek na kanalizačním plastovém potrubí z polypropylenu PP korugovaného šachtových vložek DN 250</t>
  </si>
  <si>
    <t>-1627894694</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</si>
  <si>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</si>
  <si>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286174820</t>
  </si>
  <si>
    <t>vložka šachtová kanalizace PP korugované DN 250</t>
  </si>
  <si>
    <t>1233017141</t>
  </si>
  <si>
    <t>2,000"výkres číslo D.2</t>
  </si>
  <si>
    <t>892372111</t>
  </si>
  <si>
    <t>Tlakové zkoušky vodou zabezpečení konců potrubí při tlakových zkouškách DN do 300</t>
  </si>
  <si>
    <t>-1562097195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</si>
  <si>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</si>
  <si>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892381111</t>
  </si>
  <si>
    <t>Tlakové zkoušky vodou na potrubí DN 250, 300 nebo 350</t>
  </si>
  <si>
    <t>134282728</t>
  </si>
  <si>
    <t>894411121</t>
  </si>
  <si>
    <t>Zřízení šachet kanalizačních z betonových dílců výšky vstupu do 1,50 m s obložením dna betonem tř. C 25/30, na potrubí DN přes 200 do 300</t>
  </si>
  <si>
    <t>117834061</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</si>
  <si>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</si>
  <si>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592243370</t>
  </si>
  <si>
    <t>dno betonové šachty kanalizační přímé 100x60x40 cm</t>
  </si>
  <si>
    <t>470134705</t>
  </si>
  <si>
    <t>592243480</t>
  </si>
  <si>
    <t>těsnění elastomerové pro spojení šachetních dílů DN 1000</t>
  </si>
  <si>
    <t>400752522</t>
  </si>
  <si>
    <t>592241600</t>
  </si>
  <si>
    <t>skruž kanalizační s ocelovými stupadly 100 x 25 x 12 cm</t>
  </si>
  <si>
    <t>-2022895564</t>
  </si>
  <si>
    <t>592243120</t>
  </si>
  <si>
    <t>konus šachetní betonový kapsové plastové stupadlo 100x62,5x58 cm</t>
  </si>
  <si>
    <t>-767314532</t>
  </si>
  <si>
    <t>899104112</t>
  </si>
  <si>
    <t>Osazení poklopů litinových a ocelových včetně rámů pro třídu zatížení D400, E600</t>
  </si>
  <si>
    <t>68379889</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</si>
  <si>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</si>
  <si>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552410140</t>
  </si>
  <si>
    <t>poklop šachtový třída D 400, kruhový rám 785, vstup 600 mm, bez ventilace</t>
  </si>
  <si>
    <t>672457399</t>
  </si>
  <si>
    <t>899501501</t>
  </si>
  <si>
    <t>Napojení nového kanalizačního potrubí DN 250mm do stávající šachty Šst1</t>
  </si>
  <si>
    <t>241774889</t>
  </si>
  <si>
    <t>998</t>
  </si>
  <si>
    <t>Přesun hmot</t>
  </si>
  <si>
    <t>998276101</t>
  </si>
  <si>
    <t>Přesun hmot pro trubní vedení hloubené z trub z plastických hmot nebo sklolaminátových pro vodovody nebo kanalizace v otevřeném výkopu dopravní vzdálenost do 15 m</t>
  </si>
  <si>
    <t>2125536151</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</si>
  <si>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</si>
  <si>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VRN</t>
  </si>
  <si>
    <t>Vedlejší rozpočtové náklady</t>
  </si>
  <si>
    <t>VRN1</t>
  </si>
  <si>
    <t>Průzkumné, geodetické a projektové práce</t>
  </si>
  <si>
    <t>012203000</t>
  </si>
  <si>
    <t>Průzkumné, geodetické a projektové práce geodetické práce při provádění stavby</t>
  </si>
  <si>
    <t>…</t>
  </si>
  <si>
    <t>1024</t>
  </si>
  <si>
    <t>-168780247</t>
  </si>
  <si>
    <t>45</t>
  </si>
  <si>
    <t>012303000</t>
  </si>
  <si>
    <t>Průzkumné, geodetické a projektové práce geodetické práce po výstavbě</t>
  </si>
  <si>
    <t>2079065094</t>
  </si>
  <si>
    <t>013254001</t>
  </si>
  <si>
    <t>Průzkumné, geodetické a projektové práce projektové práce dokumentace stavby (výkresová a textová) Dokumentace skutečného provedení stavby prováděna dle vyhlášky č.499/2006 sb. příloha č.7- 3x tištěné paré, 1x elektronicky na CD</t>
  </si>
  <si>
    <t>1142108817</t>
  </si>
  <si>
    <t>VRN3</t>
  </si>
  <si>
    <t>Zařízení staveniště</t>
  </si>
  <si>
    <t>47</t>
  </si>
  <si>
    <t>030001000</t>
  </si>
  <si>
    <t>Základní rozdělení průvodních činností a nákladů zařízení staveniště</t>
  </si>
  <si>
    <t>-206874010</t>
  </si>
  <si>
    <t>VRN7</t>
  </si>
  <si>
    <t>Provozní vlivy</t>
  </si>
  <si>
    <t>072002001</t>
  </si>
  <si>
    <t>Hlavní tituly průvodních činností a nákladů provozní vlivy Silniční provoz - dopravně-inženýrské opatření, dočasné dopravní značení, čištění komunkací, zajištění přístupu a obslužnosti (návrh, vyřízení, realizace)</t>
  </si>
  <si>
    <t>-543612790</t>
  </si>
  <si>
    <t>SO 03 - STL plynovod</t>
  </si>
  <si>
    <t>M - Práce a dodávky M</t>
  </si>
  <si>
    <t xml:space="preserve">    23-M - Montáže potrubí</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</si>
  <si>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</si>
  <si>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</si>
  <si>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</si>
  <si>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2*0,5*0,7*2+1*0,5*0,7</t>
  </si>
  <si>
    <t>132232201</t>
  </si>
  <si>
    <t>Hloubení rýh šířky přes 600 do 2 000 mm při překopech inženýrských sítí ručně objemu do 10 m3 zapažených nebo nezapažených s urovnáním dna do předepsaného profilu a spádu v horninách tř. 3 soudržných</t>
  </si>
  <si>
    <t xml:space="preserve">Poznámka k souboru cen:
1. Ceny jsou určeny pouze pro případy havárií, přeložek nebo běžných oprav inženýrských sítí. 2. Ceny nelze použít v rámci výstavby nových inženýrských sítí. 3. V cenách jsou započteny i náklady na přehození výkopku na přilehlém terénu na vzdálenost do 5 m od podélné osy rýhy nebo naložení výkopku na dopravní prostředek. </t>
  </si>
  <si>
    <t>132232209</t>
  </si>
  <si>
    <t>Hloubení rýh šířky přes 600 do 2 000 mm při překopech inženýrských sítí ručně objemu do 10 m3 zapažených nebo nezapažených s urovnáním dna do předepsaného profilu a spádu v horninách tř. 3 Příplatek k cenám za lepivost horniny tř. 3</t>
  </si>
  <si>
    <t>132201101</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</si>
  <si>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</si>
  <si>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</si>
  <si>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28*0,5*0,7</t>
  </si>
  <si>
    <t>1,5*1,5*0,8</t>
  </si>
  <si>
    <t>(10+3)*0,5*0,7</t>
  </si>
  <si>
    <t>132201109</t>
  </si>
  <si>
    <t>Hloubení zapažených i nezapažených rýh šířky do 600 mm s urovnáním dna do předepsaného profilu a spádu v hornině tř. 3 Příplatek k cenám za lepivost horniny tř. 3</t>
  </si>
  <si>
    <t>162301101</t>
  </si>
  <si>
    <t>Vodorovné přemístění výkopku nebo sypaniny po suchu na obvyklém dopravním prostředku, bez naložení výkopku, avšak se složením bez rozhrnutí z horniny tř. 1 až 4 na vzdálenost přes 50 do 500 m</t>
  </si>
  <si>
    <t>5,313+2,125</t>
  </si>
  <si>
    <t>16,15-5,313-2,125</t>
  </si>
  <si>
    <t>28*0,5*0,1</t>
  </si>
  <si>
    <t>1,5*0,5*0,1</t>
  </si>
  <si>
    <t>13*0,5*0,1</t>
  </si>
  <si>
    <t>Práce a dodávky M</t>
  </si>
  <si>
    <t>23-M</t>
  </si>
  <si>
    <t>Montáže potrubí</t>
  </si>
  <si>
    <t>Pol1</t>
  </si>
  <si>
    <t>Trubky LPE pro plynárenaké účely, tlaková řada 0,4 Mpa</t>
  </si>
  <si>
    <t>30"Trubka D 63 x 5,8 mm-vinutá,tyč</t>
  </si>
  <si>
    <t>Pol 2</t>
  </si>
  <si>
    <t>ks</t>
  </si>
  <si>
    <t>15"Trubky D 32 x 3,0 mm -  tyč</t>
  </si>
  <si>
    <t>Pol 3</t>
  </si>
  <si>
    <t>Vstřikované tvarovky , elektrotvarovky LPE - těžká řada, pro plynárenské účely, tlaková řada 0,4 Mpa</t>
  </si>
  <si>
    <t>soubor</t>
  </si>
  <si>
    <t>Pol 4</t>
  </si>
  <si>
    <t>Kohout kulový ISIFLO DN 25 s integrovanou přechodkou a vsuvkou podpůrnou D 32/DN 25</t>
  </si>
  <si>
    <t>Pol 5</t>
  </si>
  <si>
    <t>ISIFLO objímka kulového kohoutu, držák D32 x DN 25 mm</t>
  </si>
  <si>
    <t>Pol 6</t>
  </si>
  <si>
    <t>Zátka DN 25</t>
  </si>
  <si>
    <t>Pol 7</t>
  </si>
  <si>
    <t>Chránička přípojky HEKAPLAST R 50</t>
  </si>
  <si>
    <t>Pol 8</t>
  </si>
  <si>
    <t>Montážní pěna (PU)</t>
  </si>
  <si>
    <t>l</t>
  </si>
  <si>
    <t>Pol 9</t>
  </si>
  <si>
    <t>Signalizační vodič s dvojitou izolací do zeme CY 4 mm2</t>
  </si>
  <si>
    <t>Pol 10</t>
  </si>
  <si>
    <t>Páska na uchycení sign. vodiče</t>
  </si>
  <si>
    <t>Pol 11</t>
  </si>
  <si>
    <t>Elektrosvorka (bokosvorka)</t>
  </si>
  <si>
    <t>Pol 12</t>
  </si>
  <si>
    <t>Výstražná fólie žlutá</t>
  </si>
  <si>
    <t>Pol 13</t>
  </si>
  <si>
    <t>Proměření a revize signálního vodiče</t>
  </si>
  <si>
    <t>Pol 14</t>
  </si>
  <si>
    <t>Čištění potrubí vzduchem D 63 mm, D32 mm</t>
  </si>
  <si>
    <t>230170002</t>
  </si>
  <si>
    <t>Příprava na zkoušku těsnosti potrubí do DN40</t>
  </si>
  <si>
    <t>sada</t>
  </si>
  <si>
    <t>230170012</t>
  </si>
  <si>
    <t>Zkouška těsnosti potrubí přes DN40 do DN80</t>
  </si>
  <si>
    <t>Pol 16</t>
  </si>
  <si>
    <t>Revize plynovodu a přípojek</t>
  </si>
  <si>
    <t>Pol 17</t>
  </si>
  <si>
    <t>Geodetické zaměření plynovodu a přípojek</t>
  </si>
  <si>
    <t>SO 04 - Veřejné osvětlení</t>
  </si>
  <si>
    <t>HSV -  Práce a dodávky HSV</t>
  </si>
  <si>
    <t xml:space="preserve">    9 -  Ostatní konstrukce a práce-bourání</t>
  </si>
  <si>
    <t>PSV -  Práce a dodávky PSV</t>
  </si>
  <si>
    <t xml:space="preserve">    740 -  Elektromontáže</t>
  </si>
  <si>
    <t>M -  Práce a dodávky M</t>
  </si>
  <si>
    <t xml:space="preserve">    21-M -  Elektromontáže</t>
  </si>
  <si>
    <t xml:space="preserve">    46-M -  Zemní práce při extr.mont.pracích</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</si>
  <si>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</si>
  <si>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</si>
  <si>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</si>
  <si>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</si>
  <si>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</si>
  <si>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VRN5 -  Finanční náklady</t>
  </si>
  <si>
    <t xml:space="preserve"> Práce a dodávky HSV</t>
  </si>
  <si>
    <t xml:space="preserve"> Ostatní konstrukce a práce-bourání</t>
  </si>
  <si>
    <t>945421110</t>
  </si>
  <si>
    <t>Hydraulická zvedací plošina na automobilovém podvozku výška zdvihu do 18 m včetně obsluhy</t>
  </si>
  <si>
    <t>hod</t>
  </si>
  <si>
    <t>-2096342087</t>
  </si>
  <si>
    <t>PSV</t>
  </si>
  <si>
    <t xml:space="preserve"> Práce a dodávky PSV</t>
  </si>
  <si>
    <t>740</t>
  </si>
  <si>
    <t xml:space="preserve"> Elektromontáže</t>
  </si>
  <si>
    <t>740991100</t>
  </si>
  <si>
    <t>Celková prohlídka elektrického rozvodu a zařízení do 100 000,- Kč</t>
  </si>
  <si>
    <t>-548270600</t>
  </si>
  <si>
    <t xml:space="preserve"> Práce a dodávky M</t>
  </si>
  <si>
    <t>21-M</t>
  </si>
  <si>
    <t>210100001</t>
  </si>
  <si>
    <t>Ukončení vodičů v rozváděči nebo na přístroji včetně zapojení průřezu žíly do 2,5 mm2</t>
  </si>
  <si>
    <t>1452266832</t>
  </si>
  <si>
    <t>210100151</t>
  </si>
  <si>
    <t>Ukončení kabelů smršťovací záklopkou nebo páskou se zapojením bez letování žíly do 4x16 mm2</t>
  </si>
  <si>
    <t>-1447152745</t>
  </si>
  <si>
    <t>210202013</t>
  </si>
  <si>
    <t>Montáž svítidel výbojkových na výložník</t>
  </si>
  <si>
    <t>-2009839344</t>
  </si>
  <si>
    <t>348445610</t>
  </si>
  <si>
    <t>svítidlo venkovní výbojkové výložníkové HELLUX SHC 70W</t>
  </si>
  <si>
    <t>128</t>
  </si>
  <si>
    <t>-1935210737</t>
  </si>
  <si>
    <t>210204011</t>
  </si>
  <si>
    <t>Montáž stožárů osvětlení ocelových samostatně stojících délky do 12 m</t>
  </si>
  <si>
    <t>914950669</t>
  </si>
  <si>
    <t>316740670</t>
  </si>
  <si>
    <t>stožár osvětlovací K 6 - 133/89/60 žárově zinkovaný, s manžetou po dvířka</t>
  </si>
  <si>
    <t>1541755816</t>
  </si>
  <si>
    <t>210204100</t>
  </si>
  <si>
    <t>Montáž výložníků osvětlení jednoramenných nástěnných hmotnosti do 35 kg</t>
  </si>
  <si>
    <t>-86071975</t>
  </si>
  <si>
    <t>316770600</t>
  </si>
  <si>
    <t>výložník V1-1000</t>
  </si>
  <si>
    <t>-1335548910</t>
  </si>
  <si>
    <t>210204201</t>
  </si>
  <si>
    <t>Montáž elektrovýzbroje stožárů osvětlení 1 okruh</t>
  </si>
  <si>
    <t>-59906445</t>
  </si>
  <si>
    <t>345627750.1</t>
  </si>
  <si>
    <t>svorkovnice řady SR</t>
  </si>
  <si>
    <t>-1811030642</t>
  </si>
  <si>
    <t>210220022</t>
  </si>
  <si>
    <t>Montáž uzemňovacího vedení vodičů FeZn pomocí svorek v zemi drátem do 10 mm ve městské zástavbě</t>
  </si>
  <si>
    <t>304063802</t>
  </si>
  <si>
    <t>354410730</t>
  </si>
  <si>
    <t>drát průměr 10 mm FeZn</t>
  </si>
  <si>
    <t>kg</t>
  </si>
  <si>
    <t>-539679442</t>
  </si>
  <si>
    <t>210220301</t>
  </si>
  <si>
    <t>Montáž svorek hromosvodných typu SS, SR 03 se 2 šrouby</t>
  </si>
  <si>
    <t>-822976814</t>
  </si>
  <si>
    <t>354418950</t>
  </si>
  <si>
    <t>svorka připojovací SP1 k připojení kovových částí</t>
  </si>
  <si>
    <t>-1419067317</t>
  </si>
  <si>
    <t>354418850</t>
  </si>
  <si>
    <t>svorka spojovací SS pro lano D8-10 mm</t>
  </si>
  <si>
    <t>-1738697501</t>
  </si>
  <si>
    <t>210802159</t>
  </si>
  <si>
    <t>Montáž měděných vodičů CMSM, CMFM, A03VV, AO5, CGLU, CYH, CYLY, HO3VV, HO5 3x1,50 mm2 pevně</t>
  </si>
  <si>
    <t>-875908338</t>
  </si>
  <si>
    <t>341110300</t>
  </si>
  <si>
    <t>kabel silový s Cu jádrem CYKY 3x1,5 mm2</t>
  </si>
  <si>
    <t>-1841029058</t>
  </si>
  <si>
    <t>210901015</t>
  </si>
  <si>
    <t>Montáž hliníkových kabelů AYKY 750 V 4x16 mm2 volně uložených</t>
  </si>
  <si>
    <t>-678217418</t>
  </si>
  <si>
    <t>341123160</t>
  </si>
  <si>
    <t>kabel silový s Al jádrem AYKY 4x16 mm2</t>
  </si>
  <si>
    <t>2121307508</t>
  </si>
  <si>
    <t>46-M</t>
  </si>
  <si>
    <t xml:space="preserve"> Zemní práce při extr.mont.pracích</t>
  </si>
  <si>
    <t>460010024</t>
  </si>
  <si>
    <t>Vytyčení trasy vedení kabelového podzemního v zastavěném prostoru</t>
  </si>
  <si>
    <t>km</t>
  </si>
  <si>
    <t>-803803071</t>
  </si>
  <si>
    <t>460030039</t>
  </si>
  <si>
    <t>Rozebrání dlažeb ručně z dlaždic zámkových do písku spáry nezalité</t>
  </si>
  <si>
    <t>-826176820</t>
  </si>
  <si>
    <t>17*0,5</t>
  </si>
  <si>
    <t>2*1,5</t>
  </si>
  <si>
    <t>460030092</t>
  </si>
  <si>
    <t>Vytrhání obrub ležatých chodníkových s odhozením nebo naložením na dopravní prostředek</t>
  </si>
  <si>
    <t>-207253536</t>
  </si>
  <si>
    <t>460050004</t>
  </si>
  <si>
    <t>Hloubení nezapažených jam pro stožáry jednoduché délky do 8 m na rovině ručně v hornině tř 4</t>
  </si>
  <si>
    <t>-1808161703</t>
  </si>
  <si>
    <t>460070754</t>
  </si>
  <si>
    <t>Hloubení nezapažených jam pro ostatní konstrukce ručně v hornině tř 4</t>
  </si>
  <si>
    <t>-1136884457</t>
  </si>
  <si>
    <t>2*(2*1,5*1,2)</t>
  </si>
  <si>
    <t>460080013</t>
  </si>
  <si>
    <t>Základové konstrukce z monolitického betonu C 12/15 bez bednění</t>
  </si>
  <si>
    <t>1147175949</t>
  </si>
  <si>
    <t>286112500</t>
  </si>
  <si>
    <t>trubka KGEM s hrdlem 250X6,2X5M SN4KOEX,PVC</t>
  </si>
  <si>
    <t>-422862317</t>
  </si>
  <si>
    <t>1,2/5</t>
  </si>
  <si>
    <t>460080201</t>
  </si>
  <si>
    <t>Zřízení nezabudovaného bednění základových konstrukcí</t>
  </si>
  <si>
    <t>-1046522164</t>
  </si>
  <si>
    <t>(0,3*4*0,8)</t>
  </si>
  <si>
    <t>460080301</t>
  </si>
  <si>
    <t>Odstranění nezabudovaného bednění základových konstrukcí</t>
  </si>
  <si>
    <t>811450367</t>
  </si>
  <si>
    <t>460200134</t>
  </si>
  <si>
    <t>Hloubení kabelových nezapažených rýh ručně š 35 cm, hl 50 cm, v hornině tř 4</t>
  </si>
  <si>
    <t>-2046887900</t>
  </si>
  <si>
    <t>460200164</t>
  </si>
  <si>
    <t>Hloubení kabelových nezapažených rýh ručně š 35 cm, hl 80 cm, v hornině tř 4</t>
  </si>
  <si>
    <t>-493069597</t>
  </si>
  <si>
    <t>460200284</t>
  </si>
  <si>
    <t>Hloubení kabelových nezapažených rýh ručně š 50 cm, hl 100 cm, v hornině tř 4</t>
  </si>
  <si>
    <t>369506388</t>
  </si>
  <si>
    <t>460260001</t>
  </si>
  <si>
    <t>Zatažení kabelu do chráničky</t>
  </si>
  <si>
    <t>416274647</t>
  </si>
  <si>
    <t>460300002</t>
  </si>
  <si>
    <t>Zásyp jam nebo rýh strojně včetně zhutnění ve volném terénu</t>
  </si>
  <si>
    <t>-1867397843</t>
  </si>
  <si>
    <t>460310105</t>
  </si>
  <si>
    <t>Řízený zemní protlak strojně v hornině tř 1až4 hloubky do 6 m vnějšího průměru do 160 mm</t>
  </si>
  <si>
    <t>-686323942</t>
  </si>
  <si>
    <t>286131300</t>
  </si>
  <si>
    <t>potrubí vodovodní PE100 PN10 SDR17 6 m, 12 m, 100 m, 110 x 6,6 mm</t>
  </si>
  <si>
    <t>-2087246548</t>
  </si>
  <si>
    <t>460421201</t>
  </si>
  <si>
    <t>Lože kabelů z prohozeného výkopku tl 5 cm nad kabel, bez zakrytí, šířky do 65 cm</t>
  </si>
  <si>
    <t>-2126943207</t>
  </si>
  <si>
    <t>460490012</t>
  </si>
  <si>
    <t>Krytí kabelů výstražnou fólií šířky 25 cm</t>
  </si>
  <si>
    <t>-2096624766</t>
  </si>
  <si>
    <t>460510054</t>
  </si>
  <si>
    <t>Kabelové prostupy z trub plastových do rýhy bez obsypu, průměru do 10 cm</t>
  </si>
  <si>
    <t>-1459888389</t>
  </si>
  <si>
    <t>345713530</t>
  </si>
  <si>
    <t>trubka elektroinstalační ohebná Kopoflex, HDPE+LDPE KF 09075</t>
  </si>
  <si>
    <t>591731220</t>
  </si>
  <si>
    <t>460510055</t>
  </si>
  <si>
    <t>Kabelové prostupy z trub plastových do rýhy bez obsypu, průměru do 15 cm</t>
  </si>
  <si>
    <t>-1774586647</t>
  </si>
  <si>
    <t>345713550</t>
  </si>
  <si>
    <t>trubka elektroinstalační ohebná Kopoflex, HDPE+LDPE KF 09110</t>
  </si>
  <si>
    <t>-64634638</t>
  </si>
  <si>
    <t>460520151</t>
  </si>
  <si>
    <t>Křižovatka betonového kabelového žlabu s inženýrskými sítěmi bez zásypu</t>
  </si>
  <si>
    <t>1225364192</t>
  </si>
  <si>
    <t>460560134</t>
  </si>
  <si>
    <t>Zásyp rýh ručně šířky 35 cm, hloubky 50 cm, z horniny třídy 4</t>
  </si>
  <si>
    <t>-790680905</t>
  </si>
  <si>
    <t>460560164</t>
  </si>
  <si>
    <t>Zásyp rýh ručně šířky 35 cm, hloubky 80 cm, z horniny třídy 4</t>
  </si>
  <si>
    <t>-2125787687</t>
  </si>
  <si>
    <t>460560284</t>
  </si>
  <si>
    <t>Zásyp rýh ručně šířky 50 cm, hloubky 100 cm, z horniny třídy 4</t>
  </si>
  <si>
    <t>1959653066</t>
  </si>
  <si>
    <t>460600023</t>
  </si>
  <si>
    <t>Vodorovné přemístění horniny jakékoliv třídy do 1000 m</t>
  </si>
  <si>
    <t>-1837018082</t>
  </si>
  <si>
    <t>(24+8)*0,35*0,05</t>
  </si>
  <si>
    <t>8*0,5*0,05</t>
  </si>
  <si>
    <t>17*0,5*0,2</t>
  </si>
  <si>
    <t>0,5</t>
  </si>
  <si>
    <t>49</t>
  </si>
  <si>
    <t>460600031</t>
  </si>
  <si>
    <t>Příplatek k vodorovnému přemístění horniny za každých dalších 1000 m</t>
  </si>
  <si>
    <t>683869155</t>
  </si>
  <si>
    <t>460620014</t>
  </si>
  <si>
    <t>Provizorní úprava terénu se zhutněním, v hornině tř 4</t>
  </si>
  <si>
    <t>842296390</t>
  </si>
  <si>
    <t>2*(2*1,5)</t>
  </si>
  <si>
    <t>2*3</t>
  </si>
  <si>
    <t>51</t>
  </si>
  <si>
    <t>460650053</t>
  </si>
  <si>
    <t>Zřízení podkladní vrstvy vozovky a chodníku ze štěrkodrti se zhutněním tloušťky do 15 cm</t>
  </si>
  <si>
    <t>2103393925</t>
  </si>
  <si>
    <t>460650176</t>
  </si>
  <si>
    <t>Očištění dlaždic betonových tvarovaných nebo zámkových z rozebraných dlažeb</t>
  </si>
  <si>
    <t>-1248149602</t>
  </si>
  <si>
    <t>53</t>
  </si>
  <si>
    <t>460650182</t>
  </si>
  <si>
    <t>Osazení betonových obrubníků ležatých chodníkových do betonu prostého</t>
  </si>
  <si>
    <t>-453481473</t>
  </si>
  <si>
    <t>460650192</t>
  </si>
  <si>
    <t>Očištění vybouraných obrubníků chodníkových od spojovacího materiálu s odklizením do 10 m</t>
  </si>
  <si>
    <t>-371865809</t>
  </si>
  <si>
    <t>55</t>
  </si>
  <si>
    <t>460650932</t>
  </si>
  <si>
    <t>Kladení dlažby po překopech dlaždice betonové zámkové do lože z kameniva těženého</t>
  </si>
  <si>
    <t>-1603115793</t>
  </si>
  <si>
    <t>592452990</t>
  </si>
  <si>
    <t>dlažba se zámkem BEST-BEATON rovný 20x16,5x8 cm přírodní</t>
  </si>
  <si>
    <t>613591514</t>
  </si>
  <si>
    <t>11,5*0,1</t>
  </si>
  <si>
    <t xml:space="preserve"> Vedlejší rozpočtové náklady</t>
  </si>
  <si>
    <t xml:space="preserve"> Průzkumné, geodetické a projektové práce</t>
  </si>
  <si>
    <t>57</t>
  </si>
  <si>
    <t>Geodetické práce po výstavbě</t>
  </si>
  <si>
    <t>Kč</t>
  </si>
  <si>
    <t>437325436</t>
  </si>
  <si>
    <t>VRN2</t>
  </si>
  <si>
    <t xml:space="preserve"> Příprava staveniště</t>
  </si>
  <si>
    <t>020001000</t>
  </si>
  <si>
    <t>Vytýčení inženýrských sítí</t>
  </si>
  <si>
    <t>-265461024</t>
  </si>
  <si>
    <t xml:space="preserve"> Zařízení staveniště</t>
  </si>
  <si>
    <t>59</t>
  </si>
  <si>
    <t>034403000</t>
  </si>
  <si>
    <t>Dopravní značení</t>
  </si>
  <si>
    <t>-193524415</t>
  </si>
  <si>
    <t>VRN4</t>
  </si>
  <si>
    <t xml:space="preserve"> Inženýrská činnost</t>
  </si>
  <si>
    <t>044002000</t>
  </si>
  <si>
    <t>Revize</t>
  </si>
  <si>
    <t>616243309</t>
  </si>
  <si>
    <t>VRN5</t>
  </si>
  <si>
    <t xml:space="preserve"> Finanční náklady</t>
  </si>
  <si>
    <t>61</t>
  </si>
  <si>
    <t>053103000</t>
  </si>
  <si>
    <t>Místní poplatky</t>
  </si>
  <si>
    <t>-624047466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</si>
  <si>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</si>
  <si>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</si>
  <si>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</si>
  <si>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</si>
  <si>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</si>
  <si>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</si>
  <si>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</si>
  <si>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</si>
  <si>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</si>
  <si>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</si>
  <si>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</si>
  <si>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</si>
  <si>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</si>
  <si>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</si>
  <si>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</si>
  <si>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</si>
  <si>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</si>
  <si>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</si>
  <si>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</si>
  <si>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</si>
  <si>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</si>
  <si>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</si>
  <si>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</si>
  <si>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</si>
  <si>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</si>
  <si>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</si>
  <si>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</si>
  <si>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</si>
  <si>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</si>
  <si>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</si>
  <si>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</si>
  <si>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</si>
  <si>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</si>
  <si>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</si>
  <si>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</si>
  <si>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</si>
  <si>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</si>
  <si>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</si>
  <si>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</si>
  <si>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</si>
  <si>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</si>
  <si>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</si>
  <si>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</si>
  <si>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</si>
  <si>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</si>
  <si>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</si>
  <si>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</si>
  <si>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</si>
  <si>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</si>
  <si>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</si>
  <si>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</si>
  <si>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</si>
  <si>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</si>
  <si>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</si>
  <si>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</si>
  <si>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</si>
  <si>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</si>
  <si>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</si>
  <si>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</si>
  <si>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</si>
  <si>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</si>
  <si>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</si>
  <si>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</si>
  <si>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</si>
  <si>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</si>
  <si>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</si>
  <si>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</si>
  <si>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</si>
  <si>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</si>
  <si>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</si>
  <si>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</si>
  <si>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</si>
  <si>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</si>
  <si>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</si>
  <si>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</si>
  <si>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</si>
  <si>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</si>
  <si>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</si>
  <si>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</si>
  <si>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</si>
  <si>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</si>
  <si>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</si>
  <si>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</si>
  <si>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</si>
  <si>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</si>
  <si>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</si>
  <si>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</si>
  <si>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</si>
  <si>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</si>
  <si>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</si>
  <si>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</si>
  <si>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</si>
  <si>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</si>
  <si>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</si>
  <si>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</si>
  <si>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</si>
  <si>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</si>
  <si>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</si>
  <si>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</si>
  <si>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</si>
  <si>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</si>
  <si>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</si>
  <si>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</si>
  <si>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</si>
  <si>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</si>
  <si>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</si>
  <si>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</si>
  <si>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</si>
  <si>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</si>
  <si>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</si>
  <si>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</si>
  <si>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</si>
  <si>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</si>
  <si>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</si>
  <si>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</si>
  <si>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</si>
  <si>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</si>
  <si>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</si>
  <si>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</si>
  <si>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</si>
  <si>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</si>
  <si>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</si>
  <si>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</si>
  <si>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</si>
  <si>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</si>
  <si>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</si>
  <si>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</si>
  <si>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</si>
  <si>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</si>
  <si>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</si>
  <si>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</si>
  <si>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</si>
  <si>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</si>
  <si>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</si>
  <si>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</si>
  <si>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</si>
  <si>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</si>
  <si>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</si>
  <si>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</si>
  <si>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</si>
  <si>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</si>
  <si>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</si>
  <si>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</si>
  <si>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</si>
  <si>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</si>
  <si>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</si>
  <si>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</si>
  <si>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</si>
  <si>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</si>
  <si>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</si>
  <si>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</si>
  <si>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</si>
  <si>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</si>
  <si>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</si>
  <si>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</si>
  <si>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</si>
  <si>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</si>
  <si>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</si>
  <si>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</si>
  <si>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</si>
  <si>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</si>
  <si>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</si>
  <si>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</si>
  <si>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</si>
  <si>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</si>
  <si>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</si>
  <si>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</si>
  <si>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</si>
  <si>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</si>
  <si>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</si>
  <si>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</si>
  <si>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</si>
  <si>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</si>
  <si>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</si>
  <si>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</si>
  <si>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</si>
  <si>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</si>
  <si>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</si>
  <si>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</si>
  <si>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</si>
  <si>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</si>
  <si>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</si>
  <si>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vyplň údaj</t>
  </si>
  <si>
    <t>Účastník</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</si>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</sst>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8"/>
      <color rgb="FF003366"/>
      <name val="Trebuchet MS"/>
      <family val="2"/>
    </font>
    <font>
      <sz val="8"/>
      <color rgb="FF505050"/>
      <name val="Trebuchet MS"/>
      <family val="2"/>
    </font>
    <font>
      <sz val="8"/>
      <color rgb="FFFF0000"/>
      <name val="Trebuchet MS"/>
      <family val="2"/>
    </font>
    <font>
      <sz val="10"/>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6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7"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6" fillId="0" borderId="0" xfId="0" applyFont="1" applyBorder="1" applyAlignment="1">
      <alignment horizontal="left" vertical="center"/>
    </xf>
    <xf numFmtId="0" fontId="0" fillId="0" borderId="5" xfId="0" applyBorder="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8"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0"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6" fillId="0" borderId="0" xfId="0" applyFont="1" applyAlignment="1">
      <alignment horizontal="left" vertical="center"/>
    </xf>
    <xf numFmtId="0" fontId="3" fillId="0" borderId="4" xfId="0" applyFont="1" applyBorder="1" applyAlignment="1">
      <alignment vertical="center"/>
    </xf>
    <xf numFmtId="0" fontId="18"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1"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20"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4" fillId="0" borderId="0" xfId="0" applyFont="1" applyAlignment="1">
      <alignment horizontal="center" vertical="center"/>
    </xf>
    <xf numFmtId="4" fontId="22" fillId="0" borderId="21"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21"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22" xfId="0" applyNumberFormat="1" applyFont="1" applyBorder="1" applyAlignment="1">
      <alignment vertical="center"/>
    </xf>
    <xf numFmtId="4" fontId="29" fillId="0" borderId="23" xfId="0" applyNumberFormat="1" applyFont="1" applyBorder="1" applyAlignment="1">
      <alignment vertical="center"/>
    </xf>
    <xf numFmtId="166" fontId="29" fillId="0" borderId="23" xfId="0" applyNumberFormat="1" applyFont="1" applyBorder="1" applyAlignment="1">
      <alignment vertical="center"/>
    </xf>
    <xf numFmtId="4" fontId="29" fillId="0" borderId="24" xfId="0" applyNumberFormat="1" applyFont="1" applyBorder="1" applyAlignment="1">
      <alignment vertical="center"/>
    </xf>
    <xf numFmtId="0" fontId="0" fillId="2" borderId="0" xfId="0" applyFill="1" applyProtection="1">
      <protection/>
    </xf>
    <xf numFmtId="0" fontId="30" fillId="2" borderId="0" xfId="20" applyFont="1" applyFill="1" applyAlignment="1" applyProtection="1">
      <alignment vertical="center"/>
      <protection/>
    </xf>
    <xf numFmtId="0" fontId="37" fillId="2" borderId="0" xfId="20" applyFill="1" applyProtection="1">
      <protection/>
    </xf>
    <xf numFmtId="0" fontId="0" fillId="0" borderId="0" xfId="0" applyProtection="1">
      <protection/>
    </xf>
    <xf numFmtId="0" fontId="0" fillId="0" borderId="0" xfId="0" applyProtection="1">
      <protection/>
    </xf>
    <xf numFmtId="0" fontId="0"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5" fillId="0" borderId="0" xfId="0" applyFont="1" applyAlignment="1" applyProtection="1">
      <alignment horizontal="left" vertical="center"/>
      <protection/>
    </xf>
    <xf numFmtId="0" fontId="18"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5"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13" xfId="0" applyFont="1" applyBorder="1" applyAlignment="1" applyProtection="1">
      <alignment vertical="center"/>
      <protection/>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3" fillId="5" borderId="0" xfId="0" applyFont="1" applyFill="1" applyBorder="1" applyAlignment="1" applyProtection="1">
      <alignment horizontal="left" vertical="center"/>
      <protection/>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6" fillId="0" borderId="0" xfId="0" applyFont="1" applyAlignment="1" applyProtection="1">
      <alignment vertical="center"/>
      <protection/>
    </xf>
    <xf numFmtId="0" fontId="16" fillId="0" borderId="0" xfId="0" applyFont="1" applyAlignment="1" applyProtection="1">
      <alignment horizontal="left" vertical="center"/>
      <protection/>
    </xf>
    <xf numFmtId="0" fontId="18" fillId="0" borderId="0" xfId="0" applyFont="1" applyAlignment="1" applyProtection="1">
      <alignment horizontal="lef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3" fillId="0" borderId="0" xfId="0" applyFont="1" applyAlignment="1" applyProtection="1">
      <alignment horizontal="left" vertical="center"/>
      <protection/>
    </xf>
    <xf numFmtId="4" fontId="23" fillId="0" borderId="0" xfId="0" applyNumberFormat="1" applyFont="1" applyAlignment="1" applyProtection="1">
      <alignment/>
      <protection/>
    </xf>
    <xf numFmtId="0" fontId="0" fillId="0" borderId="20" xfId="0" applyFont="1" applyBorder="1" applyAlignment="1" applyProtection="1">
      <alignment vertical="center"/>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pplyProtection="1">
      <alignment vertical="center"/>
      <protection/>
    </xf>
    <xf numFmtId="0" fontId="7" fillId="0" borderId="4"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7" fillId="0" borderId="21"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5" xfId="0" applyNumberFormat="1" applyFont="1" applyBorder="1" applyAlignment="1" applyProtection="1">
      <alignment/>
      <protection/>
    </xf>
    <xf numFmtId="0" fontId="7" fillId="0" borderId="0" xfId="0" applyFont="1" applyAlignment="1" applyProtection="1">
      <alignment horizontal="center"/>
      <protection/>
    </xf>
    <xf numFmtId="4" fontId="7" fillId="0" borderId="0" xfId="0" applyNumberFormat="1" applyFont="1" applyAlignment="1" applyProtection="1">
      <alignment vertical="center"/>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0" fillId="0" borderId="1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center" wrapText="1"/>
      <protection/>
    </xf>
    <xf numFmtId="167" fontId="8" fillId="0" borderId="0" xfId="0" applyNumberFormat="1" applyFont="1" applyAlignment="1" applyProtection="1">
      <alignment vertical="center"/>
      <protection/>
    </xf>
    <xf numFmtId="0" fontId="8" fillId="0" borderId="21"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5"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3" xfId="0" applyFont="1" applyBorder="1" applyAlignment="1" applyProtection="1">
      <alignment horizontal="left" vertical="center"/>
      <protection/>
    </xf>
    <xf numFmtId="0" fontId="10" fillId="0" borderId="23" xfId="0" applyFont="1" applyBorder="1" applyAlignment="1" applyProtection="1">
      <alignment vertical="center"/>
      <protection/>
    </xf>
    <xf numFmtId="4" fontId="10" fillId="0" borderId="23" xfId="0" applyNumberFormat="1" applyFont="1" applyBorder="1" applyAlignment="1" applyProtection="1">
      <alignment vertical="center"/>
      <protection/>
    </xf>
    <xf numFmtId="0" fontId="10" fillId="0" borderId="5"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protection/>
    </xf>
    <xf numFmtId="4" fontId="10" fillId="0" borderId="0" xfId="0" applyNumberFormat="1" applyFont="1" applyAlignment="1" applyProtection="1">
      <alignment/>
      <protection/>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xf>
    <xf numFmtId="4" fontId="36" fillId="0" borderId="27" xfId="0" applyNumberFormat="1" applyFont="1" applyBorder="1" applyAlignment="1" applyProtection="1">
      <alignment vertical="center"/>
      <protection/>
    </xf>
    <xf numFmtId="0" fontId="36" fillId="0" borderId="4" xfId="0" applyFont="1" applyBorder="1" applyAlignment="1" applyProtection="1">
      <alignment vertical="center"/>
      <protection/>
    </xf>
    <xf numFmtId="0" fontId="36" fillId="3" borderId="27" xfId="0" applyFont="1" applyFill="1" applyBorder="1" applyAlignment="1" applyProtection="1">
      <alignment horizontal="left" vertical="center"/>
      <protection/>
    </xf>
    <xf numFmtId="0" fontId="36"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5" fillId="6" borderId="0" xfId="0" applyFont="1" applyFill="1" applyAlignment="1">
      <alignment horizontal="center" vertical="center"/>
    </xf>
    <xf numFmtId="0" fontId="0" fillId="0" borderId="0" xfId="0"/>
    <xf numFmtId="4" fontId="27" fillId="0" borderId="0" xfId="0" applyNumberFormat="1" applyFont="1" applyAlignment="1">
      <alignment vertical="center"/>
    </xf>
    <xf numFmtId="0" fontId="27"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4" fontId="19" fillId="0" borderId="0" xfId="0" applyNumberFormat="1" applyFont="1" applyBorder="1" applyAlignment="1">
      <alignment vertical="center"/>
    </xf>
    <xf numFmtId="0" fontId="2" fillId="0" borderId="0" xfId="0" applyFont="1" applyBorder="1" applyAlignment="1">
      <alignment vertical="center"/>
    </xf>
    <xf numFmtId="164" fontId="2" fillId="0" borderId="0" xfId="0" applyNumberFormat="1" applyFont="1" applyBorder="1" applyAlignment="1">
      <alignment horizontal="center" vertical="center"/>
    </xf>
    <xf numFmtId="0" fontId="26" fillId="0" borderId="0" xfId="0" applyFont="1" applyAlignment="1">
      <alignment horizontal="left" vertical="center" wrapText="1"/>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0"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3"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30" fillId="2" borderId="0" xfId="20" applyFont="1" applyFill="1" applyAlignment="1" applyProtection="1">
      <alignment vertical="center"/>
      <protection/>
    </xf>
    <xf numFmtId="0" fontId="15" fillId="6" borderId="0" xfId="0" applyFont="1" applyFill="1" applyAlignment="1" applyProtection="1">
      <alignment horizontal="center" vertical="center"/>
      <protection/>
    </xf>
    <xf numFmtId="0" fontId="0" fillId="0" borderId="0" xfId="0" applyProtection="1">
      <protection/>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Alignment="1" applyProtection="1">
      <alignment vertical="top"/>
      <protection/>
    </xf>
    <xf numFmtId="0" fontId="0" fillId="0" borderId="28" xfId="0" applyFont="1" applyBorder="1" applyAlignment="1" applyProtection="1">
      <alignment vertical="center" wrapText="1"/>
      <protection/>
    </xf>
    <xf numFmtId="0" fontId="0" fillId="0" borderId="29" xfId="0" applyFont="1" applyBorder="1" applyAlignment="1" applyProtection="1">
      <alignment vertical="center" wrapText="1"/>
      <protection/>
    </xf>
    <xf numFmtId="0" fontId="0" fillId="0" borderId="30" xfId="0" applyFont="1" applyBorder="1" applyAlignment="1" applyProtection="1">
      <alignment vertical="center" wrapText="1"/>
      <protection/>
    </xf>
    <xf numFmtId="0" fontId="0" fillId="0" borderId="0" xfId="0" applyAlignment="1" applyProtection="1">
      <alignment horizontal="center" vertical="center"/>
      <protection/>
    </xf>
    <xf numFmtId="0" fontId="0" fillId="0" borderId="31"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1" xfId="0" applyFont="1" applyBorder="1" applyAlignment="1" applyProtection="1">
      <alignment vertical="center" wrapText="1"/>
      <protection/>
    </xf>
    <xf numFmtId="0" fontId="28" fillId="0" borderId="33" xfId="0" applyFont="1" applyBorder="1" applyAlignment="1" applyProtection="1">
      <alignment horizontal="left" wrapText="1"/>
      <protection/>
    </xf>
    <xf numFmtId="0" fontId="0" fillId="0" borderId="32" xfId="0" applyFont="1" applyBorder="1" applyAlignment="1" applyProtection="1">
      <alignment vertical="center" wrapText="1"/>
      <protection/>
    </xf>
    <xf numFmtId="0" fontId="28"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31" xfId="0" applyFont="1" applyBorder="1" applyAlignment="1" applyProtection="1">
      <alignment vertical="center"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vertical="center" wrapText="1"/>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49" fontId="3" fillId="0" borderId="0" xfId="0" applyNumberFormat="1" applyFont="1" applyBorder="1" applyAlignment="1" applyProtection="1">
      <alignment horizontal="left" vertical="center" wrapText="1"/>
      <protection/>
    </xf>
    <xf numFmtId="49" fontId="3" fillId="0" borderId="0" xfId="0" applyNumberFormat="1" applyFont="1" applyBorder="1" applyAlignment="1" applyProtection="1">
      <alignment vertical="center" wrapText="1"/>
      <protection/>
    </xf>
    <xf numFmtId="0" fontId="0" fillId="0" borderId="34" xfId="0" applyFont="1" applyBorder="1" applyAlignment="1" applyProtection="1">
      <alignment vertical="center" wrapText="1"/>
      <protection/>
    </xf>
    <xf numFmtId="0" fontId="12" fillId="0" borderId="33" xfId="0" applyFont="1" applyBorder="1" applyAlignment="1" applyProtection="1">
      <alignment vertical="center" wrapText="1"/>
      <protection/>
    </xf>
    <xf numFmtId="0" fontId="0" fillId="0" borderId="35" xfId="0" applyFont="1" applyBorder="1" applyAlignment="1" applyProtection="1">
      <alignment vertical="center" wrapText="1"/>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28" xfId="0" applyFont="1" applyBorder="1" applyAlignment="1" applyProtection="1">
      <alignment horizontal="left" vertical="center"/>
      <protection/>
    </xf>
    <xf numFmtId="0" fontId="0" fillId="0" borderId="29" xfId="0" applyFont="1" applyBorder="1" applyAlignment="1" applyProtection="1">
      <alignment horizontal="left" vertical="center"/>
      <protection/>
    </xf>
    <xf numFmtId="0" fontId="0" fillId="0" borderId="30" xfId="0" applyFont="1" applyBorder="1" applyAlignment="1" applyProtection="1">
      <alignment horizontal="left" vertical="center"/>
      <protection/>
    </xf>
    <xf numFmtId="0" fontId="0" fillId="0" borderId="31" xfId="0" applyFont="1" applyBorder="1" applyAlignment="1" applyProtection="1">
      <alignment horizontal="left" vertical="center"/>
      <protection/>
    </xf>
    <xf numFmtId="0" fontId="16" fillId="0" borderId="0" xfId="0" applyFont="1" applyBorder="1" applyAlignment="1" applyProtection="1">
      <alignment horizontal="center" vertical="center"/>
      <protection/>
    </xf>
    <xf numFmtId="0" fontId="0" fillId="0" borderId="32" xfId="0" applyFont="1" applyBorder="1" applyAlignment="1" applyProtection="1">
      <alignment horizontal="left" vertical="center"/>
      <protection/>
    </xf>
    <xf numFmtId="0" fontId="28" fillId="0" borderId="0"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28" fillId="0" borderId="33" xfId="0" applyFont="1" applyBorder="1" applyAlignment="1" applyProtection="1">
      <alignment horizontal="left" vertical="center"/>
      <protection/>
    </xf>
    <xf numFmtId="0" fontId="28" fillId="0" borderId="33" xfId="0" applyFont="1" applyBorder="1" applyAlignment="1" applyProtection="1">
      <alignment horizontal="center" vertical="center"/>
      <protection/>
    </xf>
    <xf numFmtId="0" fontId="5" fillId="0" borderId="33"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Border="1" applyAlignment="1" applyProtection="1">
      <alignment horizontal="center" vertical="center"/>
      <protection/>
    </xf>
    <xf numFmtId="0" fontId="3" fillId="0" borderId="31" xfId="0" applyFont="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0" fillId="0" borderId="34" xfId="0" applyFont="1" applyBorder="1" applyAlignment="1" applyProtection="1">
      <alignment horizontal="left" vertical="center"/>
      <protection/>
    </xf>
    <xf numFmtId="0" fontId="12" fillId="0" borderId="33" xfId="0" applyFont="1" applyBorder="1" applyAlignment="1" applyProtection="1">
      <alignment horizontal="left" vertical="center"/>
      <protection/>
    </xf>
    <xf numFmtId="0" fontId="0" fillId="0" borderId="35"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3" fillId="0" borderId="33" xfId="0" applyFont="1" applyBorder="1" applyAlignment="1" applyProtection="1">
      <alignment horizontal="left" vertical="center"/>
      <protection/>
    </xf>
    <xf numFmtId="0" fontId="0" fillId="0" borderId="0" xfId="0" applyFont="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0" fillId="0" borderId="28" xfId="0" applyFont="1" applyBorder="1" applyAlignment="1" applyProtection="1">
      <alignment horizontal="left" vertical="center" wrapText="1"/>
      <protection/>
    </xf>
    <xf numFmtId="0" fontId="0" fillId="0" borderId="29" xfId="0"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32"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0" fontId="5" fillId="0" borderId="32" xfId="0" applyFont="1" applyBorder="1" applyAlignment="1" applyProtection="1">
      <alignment horizontal="left" vertical="center" wrapText="1"/>
      <protection/>
    </xf>
    <xf numFmtId="0" fontId="3" fillId="0" borderId="31" xfId="0" applyFont="1" applyBorder="1" applyAlignment="1" applyProtection="1">
      <alignment horizontal="left" vertical="center" wrapText="1"/>
      <protection/>
    </xf>
    <xf numFmtId="0" fontId="3" fillId="0" borderId="32" xfId="0" applyFont="1" applyBorder="1" applyAlignment="1" applyProtection="1">
      <alignment horizontal="left" vertical="center" wrapText="1"/>
      <protection/>
    </xf>
    <xf numFmtId="0" fontId="3" fillId="0" borderId="32" xfId="0" applyFont="1" applyBorder="1" applyAlignment="1" applyProtection="1">
      <alignment horizontal="left" vertical="center"/>
      <protection/>
    </xf>
    <xf numFmtId="0" fontId="3" fillId="0" borderId="34"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35" xfId="0" applyFont="1" applyBorder="1" applyAlignment="1" applyProtection="1">
      <alignment horizontal="left" vertical="center" wrapText="1"/>
      <protection/>
    </xf>
    <xf numFmtId="0" fontId="3" fillId="0" borderId="0" xfId="0" applyFont="1" applyBorder="1" applyAlignment="1" applyProtection="1">
      <alignment horizontal="left" vertical="top"/>
      <protection/>
    </xf>
    <xf numFmtId="0" fontId="3" fillId="0" borderId="0" xfId="0" applyFont="1" applyBorder="1" applyAlignment="1" applyProtection="1">
      <alignment horizontal="center" vertical="top"/>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5" fillId="0" borderId="0" xfId="0" applyFont="1" applyAlignment="1" applyProtection="1">
      <alignment vertical="center"/>
      <protection/>
    </xf>
    <xf numFmtId="0" fontId="28" fillId="0" borderId="0" xfId="0" applyFont="1" applyBorder="1" applyAlignment="1" applyProtection="1">
      <alignment vertical="center"/>
      <protection/>
    </xf>
    <xf numFmtId="0" fontId="5" fillId="0" borderId="33" xfId="0" applyFont="1" applyBorder="1" applyAlignment="1" applyProtection="1">
      <alignment vertical="center"/>
      <protection/>
    </xf>
    <xf numFmtId="0" fontId="28" fillId="0" borderId="33" xfId="0" applyFont="1" applyBorder="1" applyAlignment="1" applyProtection="1">
      <alignment vertical="center"/>
      <protection/>
    </xf>
    <xf numFmtId="0" fontId="0" fillId="0" borderId="0" xfId="0" applyBorder="1" applyAlignment="1" applyProtection="1">
      <alignment vertical="top"/>
      <protection/>
    </xf>
    <xf numFmtId="49" fontId="3" fillId="0" borderId="0" xfId="0" applyNumberFormat="1" applyFont="1" applyBorder="1" applyAlignment="1" applyProtection="1">
      <alignment horizontal="left" vertical="center"/>
      <protection/>
    </xf>
    <xf numFmtId="0" fontId="0" fillId="0" borderId="33" xfId="0" applyBorder="1" applyAlignment="1" applyProtection="1">
      <alignment vertical="top"/>
      <protection/>
    </xf>
    <xf numFmtId="0" fontId="28" fillId="0" borderId="33" xfId="0" applyFont="1" applyBorder="1" applyAlignment="1" applyProtection="1">
      <alignment horizontal="left"/>
      <protection/>
    </xf>
    <xf numFmtId="0" fontId="5" fillId="0" borderId="33" xfId="0" applyFont="1" applyBorder="1" applyAlignment="1" applyProtection="1">
      <alignment/>
      <protection/>
    </xf>
    <xf numFmtId="0" fontId="28" fillId="0" borderId="33" xfId="0" applyFont="1" applyBorder="1" applyAlignment="1" applyProtection="1">
      <alignment horizontal="left"/>
      <protection/>
    </xf>
    <xf numFmtId="0" fontId="3" fillId="0" borderId="0" xfId="0" applyFont="1" applyBorder="1" applyAlignment="1" applyProtection="1">
      <alignment horizontal="left" vertical="center"/>
      <protection/>
    </xf>
    <xf numFmtId="0" fontId="0" fillId="0" borderId="31" xfId="0" applyFont="1" applyBorder="1" applyAlignment="1" applyProtection="1">
      <alignment vertical="top"/>
      <protection/>
    </xf>
    <xf numFmtId="0" fontId="3" fillId="0" borderId="0" xfId="0" applyFont="1" applyBorder="1" applyAlignment="1" applyProtection="1">
      <alignment horizontal="left" vertical="top"/>
      <protection/>
    </xf>
    <xf numFmtId="0" fontId="0" fillId="0" borderId="32" xfId="0" applyFont="1" applyBorder="1" applyAlignment="1" applyProtection="1">
      <alignmen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top"/>
      <protection/>
    </xf>
    <xf numFmtId="0" fontId="0" fillId="0" borderId="34" xfId="0" applyFont="1" applyBorder="1" applyAlignment="1" applyProtection="1">
      <alignment vertical="top"/>
      <protection/>
    </xf>
    <xf numFmtId="0" fontId="0" fillId="0" borderId="33" xfId="0" applyFont="1" applyBorder="1" applyAlignment="1" applyProtection="1">
      <alignment vertical="top"/>
      <protection/>
    </xf>
    <xf numFmtId="0" fontId="0" fillId="0" borderId="35" xfId="0" applyFont="1" applyBorder="1" applyAlignment="1" applyProtection="1">
      <alignment vertical="top"/>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workbookViewId="0" topLeftCell="A1">
      <pane ySplit="1" topLeftCell="A2" activePane="bottomLeft" state="frozen"/>
      <selection pane="bottomLeft" activeCell="AN8" sqref="AN8"/>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6" t="s">
        <v>0</v>
      </c>
      <c r="B1" s="7"/>
      <c r="C1" s="7"/>
      <c r="D1" s="8" t="s">
        <v>1</v>
      </c>
      <c r="E1" s="7"/>
      <c r="F1" s="7"/>
      <c r="G1" s="7"/>
      <c r="H1" s="7"/>
      <c r="I1" s="7"/>
      <c r="J1" s="7"/>
      <c r="K1" s="9" t="s">
        <v>2</v>
      </c>
      <c r="L1" s="9"/>
      <c r="M1" s="9"/>
      <c r="N1" s="9"/>
      <c r="O1" s="9"/>
      <c r="P1" s="9"/>
      <c r="Q1" s="9"/>
      <c r="R1" s="9"/>
      <c r="S1" s="9"/>
      <c r="T1" s="7"/>
      <c r="U1" s="7"/>
      <c r="V1" s="7"/>
      <c r="W1" s="9" t="s">
        <v>3</v>
      </c>
      <c r="X1" s="9"/>
      <c r="Y1" s="9"/>
      <c r="Z1" s="9"/>
      <c r="AA1" s="9"/>
      <c r="AB1" s="9"/>
      <c r="AC1" s="9"/>
      <c r="AD1" s="9"/>
      <c r="AE1" s="9"/>
      <c r="AF1" s="9"/>
      <c r="AG1" s="9"/>
      <c r="AH1" s="9"/>
      <c r="AI1" s="10"/>
      <c r="AJ1" s="11"/>
      <c r="AK1" s="11"/>
      <c r="AL1" s="11"/>
      <c r="AM1" s="11"/>
      <c r="AN1" s="11"/>
      <c r="AO1" s="11"/>
      <c r="AP1" s="11"/>
      <c r="AQ1" s="11"/>
      <c r="AR1" s="11"/>
      <c r="AS1" s="11"/>
      <c r="AT1" s="11"/>
      <c r="AU1" s="11"/>
      <c r="AV1" s="11"/>
      <c r="AW1" s="11"/>
      <c r="AX1" s="11"/>
      <c r="AY1" s="11"/>
      <c r="AZ1" s="11"/>
      <c r="BA1" s="12" t="s">
        <v>4</v>
      </c>
      <c r="BB1" s="12" t="s">
        <v>5</v>
      </c>
      <c r="BC1" s="11"/>
      <c r="BD1" s="11"/>
      <c r="BE1" s="11"/>
      <c r="BF1" s="11"/>
      <c r="BG1" s="11"/>
      <c r="BH1" s="11"/>
      <c r="BI1" s="11"/>
      <c r="BJ1" s="11"/>
      <c r="BK1" s="11"/>
      <c r="BL1" s="11"/>
      <c r="BM1" s="11"/>
      <c r="BN1" s="11"/>
      <c r="BO1" s="11"/>
      <c r="BP1" s="11"/>
      <c r="BQ1" s="11"/>
      <c r="BR1" s="11"/>
      <c r="BT1" s="13" t="s">
        <v>6</v>
      </c>
      <c r="BU1" s="13" t="s">
        <v>6</v>
      </c>
      <c r="BV1" s="13" t="s">
        <v>7</v>
      </c>
    </row>
    <row r="2" spans="3:72" ht="36.95" customHeight="1">
      <c r="AR2" s="233" t="s">
        <v>8</v>
      </c>
      <c r="AS2" s="234"/>
      <c r="AT2" s="234"/>
      <c r="AU2" s="234"/>
      <c r="AV2" s="234"/>
      <c r="AW2" s="234"/>
      <c r="AX2" s="234"/>
      <c r="AY2" s="234"/>
      <c r="AZ2" s="234"/>
      <c r="BA2" s="234"/>
      <c r="BB2" s="234"/>
      <c r="BC2" s="234"/>
      <c r="BD2" s="234"/>
      <c r="BE2" s="234"/>
      <c r="BS2" s="14" t="s">
        <v>9</v>
      </c>
      <c r="BT2" s="14" t="s">
        <v>10</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7"/>
      <c r="BS3" s="14" t="s">
        <v>9</v>
      </c>
      <c r="BT3" s="14" t="s">
        <v>11</v>
      </c>
    </row>
    <row r="4" spans="2:71" ht="36.95" customHeight="1">
      <c r="B4" s="18"/>
      <c r="C4" s="19"/>
      <c r="D4" s="20" t="s">
        <v>12</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21"/>
      <c r="AS4" s="22" t="s">
        <v>13</v>
      </c>
      <c r="BE4" s="23" t="s">
        <v>14</v>
      </c>
      <c r="BS4" s="14" t="s">
        <v>15</v>
      </c>
    </row>
    <row r="5" spans="2:71" ht="14.45" customHeight="1">
      <c r="B5" s="18"/>
      <c r="C5" s="19"/>
      <c r="D5" s="24" t="s">
        <v>16</v>
      </c>
      <c r="E5" s="19"/>
      <c r="F5" s="19"/>
      <c r="G5" s="19"/>
      <c r="H5" s="19"/>
      <c r="I5" s="19"/>
      <c r="J5" s="19"/>
      <c r="K5" s="259" t="s">
        <v>17</v>
      </c>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19"/>
      <c r="AQ5" s="21"/>
      <c r="BE5" s="257" t="s">
        <v>18</v>
      </c>
      <c r="BS5" s="14" t="s">
        <v>9</v>
      </c>
    </row>
    <row r="6" spans="2:71" ht="36.95" customHeight="1">
      <c r="B6" s="18"/>
      <c r="C6" s="19"/>
      <c r="D6" s="26" t="s">
        <v>19</v>
      </c>
      <c r="E6" s="19"/>
      <c r="F6" s="19"/>
      <c r="G6" s="19"/>
      <c r="H6" s="19"/>
      <c r="I6" s="19"/>
      <c r="J6" s="19"/>
      <c r="K6" s="261" t="s">
        <v>20</v>
      </c>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19"/>
      <c r="AQ6" s="21"/>
      <c r="BE6" s="258"/>
      <c r="BS6" s="14" t="s">
        <v>9</v>
      </c>
    </row>
    <row r="7" spans="2:71" ht="14.45" customHeight="1">
      <c r="B7" s="18"/>
      <c r="C7" s="19"/>
      <c r="D7" s="27" t="s">
        <v>21</v>
      </c>
      <c r="E7" s="19"/>
      <c r="F7" s="19"/>
      <c r="G7" s="19"/>
      <c r="H7" s="19"/>
      <c r="I7" s="19"/>
      <c r="J7" s="19"/>
      <c r="K7" s="25" t="s">
        <v>5</v>
      </c>
      <c r="L7" s="19"/>
      <c r="M7" s="19"/>
      <c r="N7" s="19"/>
      <c r="O7" s="19"/>
      <c r="P7" s="19"/>
      <c r="Q7" s="19"/>
      <c r="R7" s="19"/>
      <c r="S7" s="19"/>
      <c r="T7" s="19"/>
      <c r="U7" s="19"/>
      <c r="V7" s="19"/>
      <c r="W7" s="19"/>
      <c r="X7" s="19"/>
      <c r="Y7" s="19"/>
      <c r="Z7" s="19"/>
      <c r="AA7" s="19"/>
      <c r="AB7" s="19"/>
      <c r="AC7" s="19"/>
      <c r="AD7" s="19"/>
      <c r="AE7" s="19"/>
      <c r="AF7" s="19"/>
      <c r="AG7" s="19"/>
      <c r="AH7" s="19"/>
      <c r="AI7" s="19"/>
      <c r="AJ7" s="19"/>
      <c r="AK7" s="27" t="s">
        <v>22</v>
      </c>
      <c r="AL7" s="19"/>
      <c r="AM7" s="19"/>
      <c r="AN7" s="25" t="s">
        <v>5</v>
      </c>
      <c r="AO7" s="19"/>
      <c r="AP7" s="19"/>
      <c r="AQ7" s="21"/>
      <c r="BE7" s="258"/>
      <c r="BS7" s="14" t="s">
        <v>9</v>
      </c>
    </row>
    <row r="8" spans="2:71" ht="14.45" customHeight="1">
      <c r="B8" s="18"/>
      <c r="C8" s="19"/>
      <c r="D8" s="27" t="s">
        <v>23</v>
      </c>
      <c r="E8" s="19"/>
      <c r="F8" s="19"/>
      <c r="G8" s="19"/>
      <c r="H8" s="19"/>
      <c r="I8" s="19"/>
      <c r="J8" s="19"/>
      <c r="K8" s="25" t="s">
        <v>24</v>
      </c>
      <c r="L8" s="19"/>
      <c r="M8" s="19"/>
      <c r="N8" s="19"/>
      <c r="O8" s="19"/>
      <c r="P8" s="19"/>
      <c r="Q8" s="19"/>
      <c r="R8" s="19"/>
      <c r="S8" s="19"/>
      <c r="T8" s="19"/>
      <c r="U8" s="19"/>
      <c r="V8" s="19"/>
      <c r="W8" s="19"/>
      <c r="X8" s="19"/>
      <c r="Y8" s="19"/>
      <c r="Z8" s="19"/>
      <c r="AA8" s="19"/>
      <c r="AB8" s="19"/>
      <c r="AC8" s="19"/>
      <c r="AD8" s="19"/>
      <c r="AE8" s="19"/>
      <c r="AF8" s="19"/>
      <c r="AG8" s="19"/>
      <c r="AH8" s="19"/>
      <c r="AI8" s="19"/>
      <c r="AJ8" s="19"/>
      <c r="AK8" s="27" t="s">
        <v>25</v>
      </c>
      <c r="AL8" s="19"/>
      <c r="AM8" s="19"/>
      <c r="AN8" s="28" t="s">
        <v>1033</v>
      </c>
      <c r="AO8" s="19"/>
      <c r="AP8" s="19"/>
      <c r="AQ8" s="21"/>
      <c r="BE8" s="258"/>
      <c r="BS8" s="14" t="s">
        <v>9</v>
      </c>
    </row>
    <row r="9" spans="2:71" ht="14.45"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21"/>
      <c r="BE9" s="258"/>
      <c r="BS9" s="14" t="s">
        <v>9</v>
      </c>
    </row>
    <row r="10" spans="2:71" ht="14.45" customHeight="1">
      <c r="B10" s="18"/>
      <c r="C10" s="19"/>
      <c r="D10" s="27" t="s">
        <v>26</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7" t="s">
        <v>27</v>
      </c>
      <c r="AL10" s="19"/>
      <c r="AM10" s="19"/>
      <c r="AN10" s="25" t="s">
        <v>5</v>
      </c>
      <c r="AO10" s="19"/>
      <c r="AP10" s="19"/>
      <c r="AQ10" s="21"/>
      <c r="BE10" s="258"/>
      <c r="BS10" s="14" t="s">
        <v>9</v>
      </c>
    </row>
    <row r="11" spans="2:71" ht="18.4" customHeight="1">
      <c r="B11" s="18"/>
      <c r="C11" s="19"/>
      <c r="D11" s="19"/>
      <c r="E11" s="25" t="s">
        <v>28</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7" t="s">
        <v>29</v>
      </c>
      <c r="AL11" s="19"/>
      <c r="AM11" s="19"/>
      <c r="AN11" s="25" t="s">
        <v>5</v>
      </c>
      <c r="AO11" s="19"/>
      <c r="AP11" s="19"/>
      <c r="AQ11" s="21"/>
      <c r="BE11" s="258"/>
      <c r="BS11" s="14" t="s">
        <v>9</v>
      </c>
    </row>
    <row r="12" spans="2:7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21"/>
      <c r="BE12" s="258"/>
      <c r="BS12" s="14" t="s">
        <v>9</v>
      </c>
    </row>
    <row r="13" spans="2:71" ht="14.45" customHeight="1">
      <c r="B13" s="18"/>
      <c r="C13" s="19"/>
      <c r="D13" s="27" t="s">
        <v>1034</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7" t="s">
        <v>27</v>
      </c>
      <c r="AL13" s="19"/>
      <c r="AM13" s="19"/>
      <c r="AN13" s="29" t="s">
        <v>31</v>
      </c>
      <c r="AO13" s="19"/>
      <c r="AP13" s="19"/>
      <c r="AQ13" s="21"/>
      <c r="BE13" s="258"/>
      <c r="BS13" s="14" t="s">
        <v>9</v>
      </c>
    </row>
    <row r="14" spans="2:71" ht="15">
      <c r="B14" s="18"/>
      <c r="C14" s="19"/>
      <c r="D14" s="19"/>
      <c r="E14" s="262" t="s">
        <v>31</v>
      </c>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7" t="s">
        <v>29</v>
      </c>
      <c r="AL14" s="19"/>
      <c r="AM14" s="19"/>
      <c r="AN14" s="29" t="s">
        <v>31</v>
      </c>
      <c r="AO14" s="19"/>
      <c r="AP14" s="19"/>
      <c r="AQ14" s="21"/>
      <c r="BE14" s="258"/>
      <c r="BS14" s="14" t="s">
        <v>9</v>
      </c>
    </row>
    <row r="15" spans="2:7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21"/>
      <c r="BE15" s="258"/>
      <c r="BS15" s="14" t="s">
        <v>6</v>
      </c>
    </row>
    <row r="16" spans="2:71" ht="14.45" customHeight="1">
      <c r="B16" s="18"/>
      <c r="C16" s="19"/>
      <c r="D16" s="27" t="s">
        <v>32</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7" t="s">
        <v>27</v>
      </c>
      <c r="AL16" s="19"/>
      <c r="AM16" s="19"/>
      <c r="AN16" s="25" t="s">
        <v>33</v>
      </c>
      <c r="AO16" s="19"/>
      <c r="AP16" s="19"/>
      <c r="AQ16" s="21"/>
      <c r="BE16" s="258"/>
      <c r="BS16" s="14" t="s">
        <v>6</v>
      </c>
    </row>
    <row r="17" spans="2:71" ht="18.4" customHeight="1">
      <c r="B17" s="18"/>
      <c r="C17" s="19"/>
      <c r="D17" s="19"/>
      <c r="E17" s="25" t="s">
        <v>34</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7" t="s">
        <v>29</v>
      </c>
      <c r="AL17" s="19"/>
      <c r="AM17" s="19"/>
      <c r="AN17" s="25" t="s">
        <v>5</v>
      </c>
      <c r="AO17" s="19"/>
      <c r="AP17" s="19"/>
      <c r="AQ17" s="21"/>
      <c r="BE17" s="258"/>
      <c r="BS17" s="14" t="s">
        <v>35</v>
      </c>
    </row>
    <row r="18" spans="2:7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21"/>
      <c r="BE18" s="258"/>
      <c r="BS18" s="14" t="s">
        <v>9</v>
      </c>
    </row>
    <row r="19" spans="2:71" ht="14.45" customHeight="1">
      <c r="B19" s="18"/>
      <c r="C19" s="19"/>
      <c r="D19" s="27" t="s">
        <v>36</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21"/>
      <c r="BE19" s="258"/>
      <c r="BS19" s="14" t="s">
        <v>9</v>
      </c>
    </row>
    <row r="20" spans="2:71" ht="57" customHeight="1">
      <c r="B20" s="18"/>
      <c r="C20" s="19"/>
      <c r="D20" s="19"/>
      <c r="E20" s="264" t="s">
        <v>37</v>
      </c>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19"/>
      <c r="AP20" s="19"/>
      <c r="AQ20" s="21"/>
      <c r="BE20" s="258"/>
      <c r="BS20" s="14" t="s">
        <v>6</v>
      </c>
    </row>
    <row r="21" spans="2:57"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21"/>
      <c r="BE21" s="258"/>
    </row>
    <row r="22" spans="2:57" ht="6.95" customHeight="1">
      <c r="B22" s="18"/>
      <c r="C22" s="19"/>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19"/>
      <c r="AQ22" s="21"/>
      <c r="BE22" s="258"/>
    </row>
    <row r="23" spans="2:57" s="1" customFormat="1" ht="25.9" customHeight="1">
      <c r="B23" s="31"/>
      <c r="C23" s="32"/>
      <c r="D23" s="33"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265" t="e">
        <f>ROUND(AG51,2)</f>
        <v>#VALUE!</v>
      </c>
      <c r="AL23" s="266"/>
      <c r="AM23" s="266"/>
      <c r="AN23" s="266"/>
      <c r="AO23" s="266"/>
      <c r="AP23" s="32"/>
      <c r="AQ23" s="35"/>
      <c r="BE23" s="258"/>
    </row>
    <row r="24" spans="2:57" s="1" customFormat="1" ht="6.95" customHeight="1">
      <c r="B24" s="31"/>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5"/>
      <c r="BE24" s="258"/>
    </row>
    <row r="25" spans="2:57" s="1" customFormat="1" ht="13.5">
      <c r="B25" s="31"/>
      <c r="C25" s="32"/>
      <c r="D25" s="32"/>
      <c r="E25" s="32"/>
      <c r="F25" s="32"/>
      <c r="G25" s="32"/>
      <c r="H25" s="32"/>
      <c r="I25" s="32"/>
      <c r="J25" s="32"/>
      <c r="K25" s="32"/>
      <c r="L25" s="267" t="s">
        <v>39</v>
      </c>
      <c r="M25" s="267"/>
      <c r="N25" s="267"/>
      <c r="O25" s="267"/>
      <c r="P25" s="32"/>
      <c r="Q25" s="32"/>
      <c r="R25" s="32"/>
      <c r="S25" s="32"/>
      <c r="T25" s="32"/>
      <c r="U25" s="32"/>
      <c r="V25" s="32"/>
      <c r="W25" s="267" t="s">
        <v>40</v>
      </c>
      <c r="X25" s="267"/>
      <c r="Y25" s="267"/>
      <c r="Z25" s="267"/>
      <c r="AA25" s="267"/>
      <c r="AB25" s="267"/>
      <c r="AC25" s="267"/>
      <c r="AD25" s="267"/>
      <c r="AE25" s="267"/>
      <c r="AF25" s="32"/>
      <c r="AG25" s="32"/>
      <c r="AH25" s="32"/>
      <c r="AI25" s="32"/>
      <c r="AJ25" s="32"/>
      <c r="AK25" s="267" t="s">
        <v>41</v>
      </c>
      <c r="AL25" s="267"/>
      <c r="AM25" s="267"/>
      <c r="AN25" s="267"/>
      <c r="AO25" s="267"/>
      <c r="AP25" s="32"/>
      <c r="AQ25" s="35"/>
      <c r="BE25" s="258"/>
    </row>
    <row r="26" spans="2:57" s="2" customFormat="1" ht="14.45" customHeight="1">
      <c r="B26" s="36"/>
      <c r="C26" s="37"/>
      <c r="D26" s="38" t="s">
        <v>42</v>
      </c>
      <c r="E26" s="37"/>
      <c r="F26" s="38" t="s">
        <v>43</v>
      </c>
      <c r="G26" s="37"/>
      <c r="H26" s="37"/>
      <c r="I26" s="37"/>
      <c r="J26" s="37"/>
      <c r="K26" s="37"/>
      <c r="L26" s="247">
        <v>0.21</v>
      </c>
      <c r="M26" s="246"/>
      <c r="N26" s="246"/>
      <c r="O26" s="246"/>
      <c r="P26" s="37"/>
      <c r="Q26" s="37"/>
      <c r="R26" s="37"/>
      <c r="S26" s="37"/>
      <c r="T26" s="37"/>
      <c r="U26" s="37"/>
      <c r="V26" s="37"/>
      <c r="W26" s="245" t="e">
        <f>ROUND(AZ51,2)</f>
        <v>#VALUE!</v>
      </c>
      <c r="X26" s="246"/>
      <c r="Y26" s="246"/>
      <c r="Z26" s="246"/>
      <c r="AA26" s="246"/>
      <c r="AB26" s="246"/>
      <c r="AC26" s="246"/>
      <c r="AD26" s="246"/>
      <c r="AE26" s="246"/>
      <c r="AF26" s="37"/>
      <c r="AG26" s="37"/>
      <c r="AH26" s="37"/>
      <c r="AI26" s="37"/>
      <c r="AJ26" s="37"/>
      <c r="AK26" s="245" t="e">
        <f>ROUND(AV51,2)</f>
        <v>#VALUE!</v>
      </c>
      <c r="AL26" s="246"/>
      <c r="AM26" s="246"/>
      <c r="AN26" s="246"/>
      <c r="AO26" s="246"/>
      <c r="AP26" s="37"/>
      <c r="AQ26" s="39"/>
      <c r="BE26" s="258"/>
    </row>
    <row r="27" spans="2:57" s="2" customFormat="1" ht="14.45" customHeight="1">
      <c r="B27" s="36"/>
      <c r="C27" s="37"/>
      <c r="D27" s="37"/>
      <c r="E27" s="37"/>
      <c r="F27" s="38" t="s">
        <v>44</v>
      </c>
      <c r="G27" s="37"/>
      <c r="H27" s="37"/>
      <c r="I27" s="37"/>
      <c r="J27" s="37"/>
      <c r="K27" s="37"/>
      <c r="L27" s="247">
        <v>0.15</v>
      </c>
      <c r="M27" s="246"/>
      <c r="N27" s="246"/>
      <c r="O27" s="246"/>
      <c r="P27" s="37"/>
      <c r="Q27" s="37"/>
      <c r="R27" s="37"/>
      <c r="S27" s="37"/>
      <c r="T27" s="37"/>
      <c r="U27" s="37"/>
      <c r="V27" s="37"/>
      <c r="W27" s="245">
        <f>ROUND(BA51,2)</f>
        <v>0</v>
      </c>
      <c r="X27" s="246"/>
      <c r="Y27" s="246"/>
      <c r="Z27" s="246"/>
      <c r="AA27" s="246"/>
      <c r="AB27" s="246"/>
      <c r="AC27" s="246"/>
      <c r="AD27" s="246"/>
      <c r="AE27" s="246"/>
      <c r="AF27" s="37"/>
      <c r="AG27" s="37"/>
      <c r="AH27" s="37"/>
      <c r="AI27" s="37"/>
      <c r="AJ27" s="37"/>
      <c r="AK27" s="245">
        <f>ROUND(AW51,2)</f>
        <v>0</v>
      </c>
      <c r="AL27" s="246"/>
      <c r="AM27" s="246"/>
      <c r="AN27" s="246"/>
      <c r="AO27" s="246"/>
      <c r="AP27" s="37"/>
      <c r="AQ27" s="39"/>
      <c r="BE27" s="258"/>
    </row>
    <row r="28" spans="2:57" s="2" customFormat="1" ht="14.45" customHeight="1">
      <c r="B28" s="36"/>
      <c r="C28" s="37"/>
      <c r="D28" s="37"/>
      <c r="E28" s="37"/>
      <c r="F28" s="38" t="s">
        <v>45</v>
      </c>
      <c r="G28" s="37"/>
      <c r="H28" s="37"/>
      <c r="I28" s="37"/>
      <c r="J28" s="37"/>
      <c r="K28" s="37"/>
      <c r="L28" s="247">
        <v>0.21</v>
      </c>
      <c r="M28" s="246"/>
      <c r="N28" s="246"/>
      <c r="O28" s="246"/>
      <c r="P28" s="37"/>
      <c r="Q28" s="37"/>
      <c r="R28" s="37"/>
      <c r="S28" s="37"/>
      <c r="T28" s="37"/>
      <c r="U28" s="37"/>
      <c r="V28" s="37"/>
      <c r="W28" s="245">
        <f>ROUND(BB51,2)</f>
        <v>0</v>
      </c>
      <c r="X28" s="246"/>
      <c r="Y28" s="246"/>
      <c r="Z28" s="246"/>
      <c r="AA28" s="246"/>
      <c r="AB28" s="246"/>
      <c r="AC28" s="246"/>
      <c r="AD28" s="246"/>
      <c r="AE28" s="246"/>
      <c r="AF28" s="37"/>
      <c r="AG28" s="37"/>
      <c r="AH28" s="37"/>
      <c r="AI28" s="37"/>
      <c r="AJ28" s="37"/>
      <c r="AK28" s="245">
        <v>0</v>
      </c>
      <c r="AL28" s="246"/>
      <c r="AM28" s="246"/>
      <c r="AN28" s="246"/>
      <c r="AO28" s="246"/>
      <c r="AP28" s="37"/>
      <c r="AQ28" s="39"/>
      <c r="BE28" s="258"/>
    </row>
    <row r="29" spans="2:57" s="2" customFormat="1" ht="14.45" customHeight="1">
      <c r="B29" s="36"/>
      <c r="C29" s="37"/>
      <c r="D29" s="37"/>
      <c r="E29" s="37"/>
      <c r="F29" s="38" t="s">
        <v>46</v>
      </c>
      <c r="G29" s="37"/>
      <c r="H29" s="37"/>
      <c r="I29" s="37"/>
      <c r="J29" s="37"/>
      <c r="K29" s="37"/>
      <c r="L29" s="247">
        <v>0.15</v>
      </c>
      <c r="M29" s="246"/>
      <c r="N29" s="246"/>
      <c r="O29" s="246"/>
      <c r="P29" s="37"/>
      <c r="Q29" s="37"/>
      <c r="R29" s="37"/>
      <c r="S29" s="37"/>
      <c r="T29" s="37"/>
      <c r="U29" s="37"/>
      <c r="V29" s="37"/>
      <c r="W29" s="245">
        <f>ROUND(BC51,2)</f>
        <v>0</v>
      </c>
      <c r="X29" s="246"/>
      <c r="Y29" s="246"/>
      <c r="Z29" s="246"/>
      <c r="AA29" s="246"/>
      <c r="AB29" s="246"/>
      <c r="AC29" s="246"/>
      <c r="AD29" s="246"/>
      <c r="AE29" s="246"/>
      <c r="AF29" s="37"/>
      <c r="AG29" s="37"/>
      <c r="AH29" s="37"/>
      <c r="AI29" s="37"/>
      <c r="AJ29" s="37"/>
      <c r="AK29" s="245">
        <v>0</v>
      </c>
      <c r="AL29" s="246"/>
      <c r="AM29" s="246"/>
      <c r="AN29" s="246"/>
      <c r="AO29" s="246"/>
      <c r="AP29" s="37"/>
      <c r="AQ29" s="39"/>
      <c r="BE29" s="258"/>
    </row>
    <row r="30" spans="2:57" s="2" customFormat="1" ht="14.45" customHeight="1" hidden="1">
      <c r="B30" s="36"/>
      <c r="C30" s="37"/>
      <c r="D30" s="37"/>
      <c r="E30" s="37"/>
      <c r="F30" s="38" t="s">
        <v>47</v>
      </c>
      <c r="G30" s="37"/>
      <c r="H30" s="37"/>
      <c r="I30" s="37"/>
      <c r="J30" s="37"/>
      <c r="K30" s="37"/>
      <c r="L30" s="247">
        <v>0</v>
      </c>
      <c r="M30" s="246"/>
      <c r="N30" s="246"/>
      <c r="O30" s="246"/>
      <c r="P30" s="37"/>
      <c r="Q30" s="37"/>
      <c r="R30" s="37"/>
      <c r="S30" s="37"/>
      <c r="T30" s="37"/>
      <c r="U30" s="37"/>
      <c r="V30" s="37"/>
      <c r="W30" s="245">
        <f>ROUND(BD51,2)</f>
        <v>0</v>
      </c>
      <c r="X30" s="246"/>
      <c r="Y30" s="246"/>
      <c r="Z30" s="246"/>
      <c r="AA30" s="246"/>
      <c r="AB30" s="246"/>
      <c r="AC30" s="246"/>
      <c r="AD30" s="246"/>
      <c r="AE30" s="246"/>
      <c r="AF30" s="37"/>
      <c r="AG30" s="37"/>
      <c r="AH30" s="37"/>
      <c r="AI30" s="37"/>
      <c r="AJ30" s="37"/>
      <c r="AK30" s="245">
        <v>0</v>
      </c>
      <c r="AL30" s="246"/>
      <c r="AM30" s="246"/>
      <c r="AN30" s="246"/>
      <c r="AO30" s="246"/>
      <c r="AP30" s="37"/>
      <c r="AQ30" s="39"/>
      <c r="BE30" s="258"/>
    </row>
    <row r="31" spans="2:57" s="1" customFormat="1" ht="6.95" customHeight="1">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5"/>
      <c r="BE31" s="258"/>
    </row>
    <row r="32" spans="2:57" s="1" customFormat="1" ht="25.9" customHeight="1">
      <c r="B32" s="31"/>
      <c r="C32" s="40"/>
      <c r="D32" s="41" t="s">
        <v>48</v>
      </c>
      <c r="E32" s="42"/>
      <c r="F32" s="42"/>
      <c r="G32" s="42"/>
      <c r="H32" s="42"/>
      <c r="I32" s="42"/>
      <c r="J32" s="42"/>
      <c r="K32" s="42"/>
      <c r="L32" s="42"/>
      <c r="M32" s="42"/>
      <c r="N32" s="42"/>
      <c r="O32" s="42"/>
      <c r="P32" s="42"/>
      <c r="Q32" s="42"/>
      <c r="R32" s="42"/>
      <c r="S32" s="42"/>
      <c r="T32" s="43" t="s">
        <v>49</v>
      </c>
      <c r="U32" s="42"/>
      <c r="V32" s="42"/>
      <c r="W32" s="42"/>
      <c r="X32" s="253" t="s">
        <v>50</v>
      </c>
      <c r="Y32" s="254"/>
      <c r="Z32" s="254"/>
      <c r="AA32" s="254"/>
      <c r="AB32" s="254"/>
      <c r="AC32" s="42"/>
      <c r="AD32" s="42"/>
      <c r="AE32" s="42"/>
      <c r="AF32" s="42"/>
      <c r="AG32" s="42"/>
      <c r="AH32" s="42"/>
      <c r="AI32" s="42"/>
      <c r="AJ32" s="42"/>
      <c r="AK32" s="255" t="e">
        <f>SUM(AK23:AK30)</f>
        <v>#VALUE!</v>
      </c>
      <c r="AL32" s="254"/>
      <c r="AM32" s="254"/>
      <c r="AN32" s="254"/>
      <c r="AO32" s="256"/>
      <c r="AP32" s="40"/>
      <c r="AQ32" s="44"/>
      <c r="BE32" s="258"/>
    </row>
    <row r="33" spans="2:43" s="1" customFormat="1" ht="6.95" customHeight="1">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5"/>
    </row>
    <row r="34" spans="2:43" s="1" customFormat="1" ht="6.95" customHeight="1">
      <c r="B34" s="45"/>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7"/>
    </row>
    <row r="38" spans="2:44" s="1" customFormat="1" ht="6.95" customHeight="1">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31"/>
    </row>
    <row r="39" spans="2:44" s="1" customFormat="1" ht="36.95" customHeight="1">
      <c r="B39" s="31"/>
      <c r="C39" s="50" t="s">
        <v>51</v>
      </c>
      <c r="AR39" s="31"/>
    </row>
    <row r="40" spans="2:44" s="1" customFormat="1" ht="6.95" customHeight="1">
      <c r="B40" s="31"/>
      <c r="AR40" s="31"/>
    </row>
    <row r="41" spans="2:44" s="3" customFormat="1" ht="14.45" customHeight="1">
      <c r="B41" s="51"/>
      <c r="C41" s="52" t="s">
        <v>16</v>
      </c>
      <c r="L41" s="3" t="str">
        <f>K5</f>
        <v>20170903</v>
      </c>
      <c r="AR41" s="51"/>
    </row>
    <row r="42" spans="2:44" s="4" customFormat="1" ht="36.95" customHeight="1">
      <c r="B42" s="53"/>
      <c r="C42" s="54" t="s">
        <v>19</v>
      </c>
      <c r="L42" s="237" t="str">
        <f>K6</f>
        <v>Výstavba ZTV Nivy I.</v>
      </c>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R42" s="53"/>
    </row>
    <row r="43" spans="2:44" s="1" customFormat="1" ht="6.95" customHeight="1">
      <c r="B43" s="31"/>
      <c r="AR43" s="31"/>
    </row>
    <row r="44" spans="2:44" s="1" customFormat="1" ht="15">
      <c r="B44" s="31"/>
      <c r="C44" s="52" t="s">
        <v>23</v>
      </c>
      <c r="L44" s="55" t="str">
        <f>IF(K8="","",K8)</f>
        <v>Dačice</v>
      </c>
      <c r="AI44" s="52" t="s">
        <v>25</v>
      </c>
      <c r="AM44" s="239" t="str">
        <f>IF(AN8="","",AN8)</f>
        <v>vyplň údaj</v>
      </c>
      <c r="AN44" s="239"/>
      <c r="AR44" s="31"/>
    </row>
    <row r="45" spans="2:44" s="1" customFormat="1" ht="6.95" customHeight="1">
      <c r="B45" s="31"/>
      <c r="AR45" s="31"/>
    </row>
    <row r="46" spans="2:56" s="1" customFormat="1" ht="15">
      <c r="B46" s="31"/>
      <c r="C46" s="52" t="s">
        <v>26</v>
      </c>
      <c r="L46" s="3" t="str">
        <f>IF(E11="","",E11)</f>
        <v xml:space="preserve"> </v>
      </c>
      <c r="AI46" s="52" t="s">
        <v>32</v>
      </c>
      <c r="AM46" s="240" t="str">
        <f>IF(E17="","",E17)</f>
        <v>Ing. Zděněk Hejtman</v>
      </c>
      <c r="AN46" s="240"/>
      <c r="AO46" s="240"/>
      <c r="AP46" s="240"/>
      <c r="AR46" s="31"/>
      <c r="AS46" s="241" t="s">
        <v>52</v>
      </c>
      <c r="AT46" s="242"/>
      <c r="AU46" s="56"/>
      <c r="AV46" s="56"/>
      <c r="AW46" s="56"/>
      <c r="AX46" s="56"/>
      <c r="AY46" s="56"/>
      <c r="AZ46" s="56"/>
      <c r="BA46" s="56"/>
      <c r="BB46" s="56"/>
      <c r="BC46" s="56"/>
      <c r="BD46" s="57"/>
    </row>
    <row r="47" spans="2:56" s="1" customFormat="1" ht="15">
      <c r="B47" s="31"/>
      <c r="C47" s="52" t="s">
        <v>30</v>
      </c>
      <c r="L47" s="3" t="str">
        <f>IF(E14="Vyplň údaj","",E14)</f>
        <v/>
      </c>
      <c r="AR47" s="31"/>
      <c r="AS47" s="243"/>
      <c r="AT47" s="244"/>
      <c r="AU47" s="32"/>
      <c r="AV47" s="32"/>
      <c r="AW47" s="32"/>
      <c r="AX47" s="32"/>
      <c r="AY47" s="32"/>
      <c r="AZ47" s="32"/>
      <c r="BA47" s="32"/>
      <c r="BB47" s="32"/>
      <c r="BC47" s="32"/>
      <c r="BD47" s="58"/>
    </row>
    <row r="48" spans="2:56" s="1" customFormat="1" ht="10.9" customHeight="1">
      <c r="B48" s="31"/>
      <c r="AR48" s="31"/>
      <c r="AS48" s="243"/>
      <c r="AT48" s="244"/>
      <c r="AU48" s="32"/>
      <c r="AV48" s="32"/>
      <c r="AW48" s="32"/>
      <c r="AX48" s="32"/>
      <c r="AY48" s="32"/>
      <c r="AZ48" s="32"/>
      <c r="BA48" s="32"/>
      <c r="BB48" s="32"/>
      <c r="BC48" s="32"/>
      <c r="BD48" s="58"/>
    </row>
    <row r="49" spans="2:56" s="1" customFormat="1" ht="29.25" customHeight="1">
      <c r="B49" s="31"/>
      <c r="C49" s="249" t="s">
        <v>53</v>
      </c>
      <c r="D49" s="250"/>
      <c r="E49" s="250"/>
      <c r="F49" s="250"/>
      <c r="G49" s="250"/>
      <c r="H49" s="59"/>
      <c r="I49" s="251" t="s">
        <v>54</v>
      </c>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2" t="s">
        <v>55</v>
      </c>
      <c r="AH49" s="250"/>
      <c r="AI49" s="250"/>
      <c r="AJ49" s="250"/>
      <c r="AK49" s="250"/>
      <c r="AL49" s="250"/>
      <c r="AM49" s="250"/>
      <c r="AN49" s="251" t="s">
        <v>56</v>
      </c>
      <c r="AO49" s="250"/>
      <c r="AP49" s="250"/>
      <c r="AQ49" s="60" t="s">
        <v>57</v>
      </c>
      <c r="AR49" s="31"/>
      <c r="AS49" s="61" t="s">
        <v>58</v>
      </c>
      <c r="AT49" s="62" t="s">
        <v>59</v>
      </c>
      <c r="AU49" s="62" t="s">
        <v>60</v>
      </c>
      <c r="AV49" s="62" t="s">
        <v>61</v>
      </c>
      <c r="AW49" s="62" t="s">
        <v>62</v>
      </c>
      <c r="AX49" s="62" t="s">
        <v>63</v>
      </c>
      <c r="AY49" s="62" t="s">
        <v>64</v>
      </c>
      <c r="AZ49" s="62" t="s">
        <v>65</v>
      </c>
      <c r="BA49" s="62" t="s">
        <v>66</v>
      </c>
      <c r="BB49" s="62" t="s">
        <v>67</v>
      </c>
      <c r="BC49" s="62" t="s">
        <v>68</v>
      </c>
      <c r="BD49" s="63" t="s">
        <v>69</v>
      </c>
    </row>
    <row r="50" spans="2:56" s="1" customFormat="1" ht="10.9" customHeight="1">
      <c r="B50" s="31"/>
      <c r="AR50" s="31"/>
      <c r="AS50" s="64"/>
      <c r="AT50" s="56"/>
      <c r="AU50" s="56"/>
      <c r="AV50" s="56"/>
      <c r="AW50" s="56"/>
      <c r="AX50" s="56"/>
      <c r="AY50" s="56"/>
      <c r="AZ50" s="56"/>
      <c r="BA50" s="56"/>
      <c r="BB50" s="56"/>
      <c r="BC50" s="56"/>
      <c r="BD50" s="57"/>
    </row>
    <row r="51" spans="2:90" s="4" customFormat="1" ht="32.45" customHeight="1">
      <c r="B51" s="53"/>
      <c r="C51" s="65" t="s">
        <v>70</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31" t="e">
        <f>ROUND(SUM(AG52:AG55),2)</f>
        <v>#VALUE!</v>
      </c>
      <c r="AH51" s="231"/>
      <c r="AI51" s="231"/>
      <c r="AJ51" s="231"/>
      <c r="AK51" s="231"/>
      <c r="AL51" s="231"/>
      <c r="AM51" s="231"/>
      <c r="AN51" s="232" t="e">
        <f>SUM(AG51,AT51)</f>
        <v>#VALUE!</v>
      </c>
      <c r="AO51" s="232"/>
      <c r="AP51" s="232"/>
      <c r="AQ51" s="67" t="s">
        <v>5</v>
      </c>
      <c r="AR51" s="53"/>
      <c r="AS51" s="68">
        <f>ROUND(SUM(AS52:AS55),2)</f>
        <v>0</v>
      </c>
      <c r="AT51" s="69" t="e">
        <f>ROUND(SUM(AV51:AW51),2)</f>
        <v>#VALUE!</v>
      </c>
      <c r="AU51" s="70">
        <f>ROUND(SUM(AU52:AU55),5)</f>
        <v>0</v>
      </c>
      <c r="AV51" s="69" t="e">
        <f>ROUND(AZ51*L26,2)</f>
        <v>#VALUE!</v>
      </c>
      <c r="AW51" s="69">
        <f>ROUND(BA51*L27,2)</f>
        <v>0</v>
      </c>
      <c r="AX51" s="69">
        <f>ROUND(BB51*L26,2)</f>
        <v>0</v>
      </c>
      <c r="AY51" s="69">
        <f>ROUND(BC51*L27,2)</f>
        <v>0</v>
      </c>
      <c r="AZ51" s="69" t="e">
        <f>ROUND(SUM(AZ52:AZ55),2)</f>
        <v>#VALUE!</v>
      </c>
      <c r="BA51" s="69">
        <f>ROUND(SUM(BA52:BA55),2)</f>
        <v>0</v>
      </c>
      <c r="BB51" s="69">
        <f>ROUND(SUM(BB52:BB55),2)</f>
        <v>0</v>
      </c>
      <c r="BC51" s="69">
        <f>ROUND(SUM(BC52:BC55),2)</f>
        <v>0</v>
      </c>
      <c r="BD51" s="71">
        <f>ROUND(SUM(BD52:BD55),2)</f>
        <v>0</v>
      </c>
      <c r="BS51" s="54" t="s">
        <v>71</v>
      </c>
      <c r="BT51" s="54" t="s">
        <v>72</v>
      </c>
      <c r="BU51" s="72" t="s">
        <v>73</v>
      </c>
      <c r="BV51" s="54" t="s">
        <v>74</v>
      </c>
      <c r="BW51" s="54" t="s">
        <v>7</v>
      </c>
      <c r="BX51" s="54" t="s">
        <v>75</v>
      </c>
      <c r="CL51" s="54" t="s">
        <v>5</v>
      </c>
    </row>
    <row r="52" spans="1:91" s="5" customFormat="1" ht="16.5" customHeight="1">
      <c r="A52" s="73" t="s">
        <v>76</v>
      </c>
      <c r="B52" s="74"/>
      <c r="C52" s="75"/>
      <c r="D52" s="248" t="s">
        <v>77</v>
      </c>
      <c r="E52" s="248"/>
      <c r="F52" s="248"/>
      <c r="G52" s="248"/>
      <c r="H52" s="248"/>
      <c r="I52" s="76"/>
      <c r="J52" s="248" t="s">
        <v>78</v>
      </c>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35">
        <f>'SO 01 - SO 100 Pozemní ko...'!J27</f>
        <v>0</v>
      </c>
      <c r="AH52" s="236"/>
      <c r="AI52" s="236"/>
      <c r="AJ52" s="236"/>
      <c r="AK52" s="236"/>
      <c r="AL52" s="236"/>
      <c r="AM52" s="236"/>
      <c r="AN52" s="235">
        <f>SUM(AG52,AT52)</f>
        <v>0</v>
      </c>
      <c r="AO52" s="236"/>
      <c r="AP52" s="236"/>
      <c r="AQ52" s="77" t="s">
        <v>79</v>
      </c>
      <c r="AR52" s="74"/>
      <c r="AS52" s="78">
        <v>0</v>
      </c>
      <c r="AT52" s="79">
        <f>ROUND(SUM(AV52:AW52),2)</f>
        <v>0</v>
      </c>
      <c r="AU52" s="80">
        <f>'SO 01 - SO 100 Pozemní ko...'!P84</f>
        <v>0</v>
      </c>
      <c r="AV52" s="79">
        <f>'SO 01 - SO 100 Pozemní ko...'!J30</f>
        <v>0</v>
      </c>
      <c r="AW52" s="79">
        <f>'SO 01 - SO 100 Pozemní ko...'!J31</f>
        <v>0</v>
      </c>
      <c r="AX52" s="79">
        <f>'SO 01 - SO 100 Pozemní ko...'!J32</f>
        <v>0</v>
      </c>
      <c r="AY52" s="79">
        <f>'SO 01 - SO 100 Pozemní ko...'!J33</f>
        <v>0</v>
      </c>
      <c r="AZ52" s="79">
        <f>'SO 01 - SO 100 Pozemní ko...'!F30</f>
        <v>0</v>
      </c>
      <c r="BA52" s="79">
        <f>'SO 01 - SO 100 Pozemní ko...'!F31</f>
        <v>0</v>
      </c>
      <c r="BB52" s="79">
        <f>'SO 01 - SO 100 Pozemní ko...'!F32</f>
        <v>0</v>
      </c>
      <c r="BC52" s="79">
        <f>'SO 01 - SO 100 Pozemní ko...'!F33</f>
        <v>0</v>
      </c>
      <c r="BD52" s="81">
        <f>'SO 01 - SO 100 Pozemní ko...'!F34</f>
        <v>0</v>
      </c>
      <c r="BT52" s="82" t="s">
        <v>80</v>
      </c>
      <c r="BV52" s="82" t="s">
        <v>74</v>
      </c>
      <c r="BW52" s="82" t="s">
        <v>81</v>
      </c>
      <c r="BX52" s="82" t="s">
        <v>7</v>
      </c>
      <c r="CL52" s="82" t="s">
        <v>5</v>
      </c>
      <c r="CM52" s="82" t="s">
        <v>82</v>
      </c>
    </row>
    <row r="53" spans="1:91" s="5" customFormat="1" ht="16.5" customHeight="1">
      <c r="A53" s="73" t="s">
        <v>76</v>
      </c>
      <c r="B53" s="74"/>
      <c r="C53" s="75"/>
      <c r="D53" s="248" t="s">
        <v>83</v>
      </c>
      <c r="E53" s="248"/>
      <c r="F53" s="248"/>
      <c r="G53" s="248"/>
      <c r="H53" s="248"/>
      <c r="I53" s="76"/>
      <c r="J53" s="248" t="s">
        <v>84</v>
      </c>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35" t="e">
        <f>'SO 02 - Kanalizace'!J27</f>
        <v>#VALUE!</v>
      </c>
      <c r="AH53" s="236"/>
      <c r="AI53" s="236"/>
      <c r="AJ53" s="236"/>
      <c r="AK53" s="236"/>
      <c r="AL53" s="236"/>
      <c r="AM53" s="236"/>
      <c r="AN53" s="235" t="e">
        <f>SUM(AG53,AT53)</f>
        <v>#VALUE!</v>
      </c>
      <c r="AO53" s="236"/>
      <c r="AP53" s="236"/>
      <c r="AQ53" s="77" t="s">
        <v>85</v>
      </c>
      <c r="AR53" s="74"/>
      <c r="AS53" s="78">
        <v>0</v>
      </c>
      <c r="AT53" s="79" t="e">
        <f>ROUND(SUM(AV53:AW53),2)</f>
        <v>#VALUE!</v>
      </c>
      <c r="AU53" s="80">
        <f>'SO 02 - Kanalizace'!P85</f>
        <v>0</v>
      </c>
      <c r="AV53" s="79" t="e">
        <f>'SO 02 - Kanalizace'!J30</f>
        <v>#VALUE!</v>
      </c>
      <c r="AW53" s="79">
        <f>'SO 02 - Kanalizace'!J31</f>
        <v>0</v>
      </c>
      <c r="AX53" s="79">
        <f>'SO 02 - Kanalizace'!J32</f>
        <v>0</v>
      </c>
      <c r="AY53" s="79">
        <f>'SO 02 - Kanalizace'!J33</f>
        <v>0</v>
      </c>
      <c r="AZ53" s="79" t="e">
        <f>'SO 02 - Kanalizace'!F30</f>
        <v>#VALUE!</v>
      </c>
      <c r="BA53" s="79">
        <f>'SO 02 - Kanalizace'!F31</f>
        <v>0</v>
      </c>
      <c r="BB53" s="79">
        <f>'SO 02 - Kanalizace'!F32</f>
        <v>0</v>
      </c>
      <c r="BC53" s="79">
        <f>'SO 02 - Kanalizace'!F33</f>
        <v>0</v>
      </c>
      <c r="BD53" s="81">
        <f>'SO 02 - Kanalizace'!F34</f>
        <v>0</v>
      </c>
      <c r="BT53" s="82" t="s">
        <v>80</v>
      </c>
      <c r="BV53" s="82" t="s">
        <v>74</v>
      </c>
      <c r="BW53" s="82" t="s">
        <v>86</v>
      </c>
      <c r="BX53" s="82" t="s">
        <v>7</v>
      </c>
      <c r="CL53" s="82" t="s">
        <v>87</v>
      </c>
      <c r="CM53" s="82" t="s">
        <v>82</v>
      </c>
    </row>
    <row r="54" spans="1:91" s="5" customFormat="1" ht="16.5" customHeight="1">
      <c r="A54" s="73" t="s">
        <v>76</v>
      </c>
      <c r="B54" s="74"/>
      <c r="C54" s="75"/>
      <c r="D54" s="248" t="s">
        <v>88</v>
      </c>
      <c r="E54" s="248"/>
      <c r="F54" s="248"/>
      <c r="G54" s="248"/>
      <c r="H54" s="248"/>
      <c r="I54" s="76"/>
      <c r="J54" s="248" t="s">
        <v>89</v>
      </c>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35">
        <f>'SO 03 - STL plynovod'!J27</f>
        <v>0</v>
      </c>
      <c r="AH54" s="236"/>
      <c r="AI54" s="236"/>
      <c r="AJ54" s="236"/>
      <c r="AK54" s="236"/>
      <c r="AL54" s="236"/>
      <c r="AM54" s="236"/>
      <c r="AN54" s="235">
        <f>SUM(AG54,AT54)</f>
        <v>0</v>
      </c>
      <c r="AO54" s="236"/>
      <c r="AP54" s="236"/>
      <c r="AQ54" s="77" t="s">
        <v>79</v>
      </c>
      <c r="AR54" s="74"/>
      <c r="AS54" s="78">
        <v>0</v>
      </c>
      <c r="AT54" s="79">
        <f>ROUND(SUM(AV54:AW54),2)</f>
        <v>0</v>
      </c>
      <c r="AU54" s="80">
        <f>'SO 03 - STL plynovod'!P81</f>
        <v>0</v>
      </c>
      <c r="AV54" s="79">
        <f>'SO 03 - STL plynovod'!J30</f>
        <v>0</v>
      </c>
      <c r="AW54" s="79">
        <f>'SO 03 - STL plynovod'!J31</f>
        <v>0</v>
      </c>
      <c r="AX54" s="79">
        <f>'SO 03 - STL plynovod'!J32</f>
        <v>0</v>
      </c>
      <c r="AY54" s="79">
        <f>'SO 03 - STL plynovod'!J33</f>
        <v>0</v>
      </c>
      <c r="AZ54" s="79">
        <f>'SO 03 - STL plynovod'!F30</f>
        <v>0</v>
      </c>
      <c r="BA54" s="79">
        <f>'SO 03 - STL plynovod'!F31</f>
        <v>0</v>
      </c>
      <c r="BB54" s="79">
        <f>'SO 03 - STL plynovod'!F32</f>
        <v>0</v>
      </c>
      <c r="BC54" s="79">
        <f>'SO 03 - STL plynovod'!F33</f>
        <v>0</v>
      </c>
      <c r="BD54" s="81">
        <f>'SO 03 - STL plynovod'!F34</f>
        <v>0</v>
      </c>
      <c r="BT54" s="82" t="s">
        <v>80</v>
      </c>
      <c r="BV54" s="82" t="s">
        <v>74</v>
      </c>
      <c r="BW54" s="82" t="s">
        <v>90</v>
      </c>
      <c r="BX54" s="82" t="s">
        <v>7</v>
      </c>
      <c r="CL54" s="82" t="s">
        <v>5</v>
      </c>
      <c r="CM54" s="82" t="s">
        <v>82</v>
      </c>
    </row>
    <row r="55" spans="1:91" s="5" customFormat="1" ht="16.5" customHeight="1">
      <c r="A55" s="73" t="s">
        <v>76</v>
      </c>
      <c r="B55" s="74"/>
      <c r="C55" s="75"/>
      <c r="D55" s="248" t="s">
        <v>91</v>
      </c>
      <c r="E55" s="248"/>
      <c r="F55" s="248"/>
      <c r="G55" s="248"/>
      <c r="H55" s="248"/>
      <c r="I55" s="76"/>
      <c r="J55" s="248" t="s">
        <v>92</v>
      </c>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35">
        <f>'SO 04 - Veřejné osvětlení'!J27</f>
        <v>0</v>
      </c>
      <c r="AH55" s="236"/>
      <c r="AI55" s="236"/>
      <c r="AJ55" s="236"/>
      <c r="AK55" s="236"/>
      <c r="AL55" s="236"/>
      <c r="AM55" s="236"/>
      <c r="AN55" s="235">
        <f>SUM(AG55,AT55)</f>
        <v>0</v>
      </c>
      <c r="AO55" s="236"/>
      <c r="AP55" s="236"/>
      <c r="AQ55" s="77" t="s">
        <v>79</v>
      </c>
      <c r="AR55" s="74"/>
      <c r="AS55" s="83">
        <v>0</v>
      </c>
      <c r="AT55" s="84">
        <f>ROUND(SUM(AV55:AW55),2)</f>
        <v>0</v>
      </c>
      <c r="AU55" s="85">
        <f>'SO 04 - Veřejné osvětlení'!P89</f>
        <v>0</v>
      </c>
      <c r="AV55" s="84">
        <f>'SO 04 - Veřejné osvětlení'!J30</f>
        <v>0</v>
      </c>
      <c r="AW55" s="84">
        <f>'SO 04 - Veřejné osvětlení'!J31</f>
        <v>0</v>
      </c>
      <c r="AX55" s="84">
        <f>'SO 04 - Veřejné osvětlení'!J32</f>
        <v>0</v>
      </c>
      <c r="AY55" s="84">
        <f>'SO 04 - Veřejné osvětlení'!J33</f>
        <v>0</v>
      </c>
      <c r="AZ55" s="84">
        <f>'SO 04 - Veřejné osvětlení'!F30</f>
        <v>0</v>
      </c>
      <c r="BA55" s="84">
        <f>'SO 04 - Veřejné osvětlení'!F31</f>
        <v>0</v>
      </c>
      <c r="BB55" s="84">
        <f>'SO 04 - Veřejné osvětlení'!F32</f>
        <v>0</v>
      </c>
      <c r="BC55" s="84">
        <f>'SO 04 - Veřejné osvětlení'!F33</f>
        <v>0</v>
      </c>
      <c r="BD55" s="86">
        <f>'SO 04 - Veřejné osvětlení'!F34</f>
        <v>0</v>
      </c>
      <c r="BT55" s="82" t="s">
        <v>80</v>
      </c>
      <c r="BV55" s="82" t="s">
        <v>74</v>
      </c>
      <c r="BW55" s="82" t="s">
        <v>93</v>
      </c>
      <c r="BX55" s="82" t="s">
        <v>7</v>
      </c>
      <c r="CL55" s="82" t="s">
        <v>5</v>
      </c>
      <c r="CM55" s="82" t="s">
        <v>82</v>
      </c>
    </row>
    <row r="56" spans="2:44" s="1" customFormat="1" ht="30" customHeight="1">
      <c r="B56" s="31"/>
      <c r="AR56" s="31"/>
    </row>
    <row r="57" spans="2:44" s="1" customFormat="1" ht="6.95" customHeight="1">
      <c r="B57" s="45"/>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31"/>
    </row>
  </sheetData>
  <sheetProtection password="CD8E" sheet="1" objects="1" scenarios="1"/>
  <protectedRanges>
    <protectedRange sqref="AN14 AN13 AN8 E14" name="EDIT"/>
  </protectedRanges>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D54:H54"/>
    <mergeCell ref="J54:AF54"/>
    <mergeCell ref="AN55:AP55"/>
    <mergeCell ref="AG55:AM55"/>
    <mergeCell ref="D55:H55"/>
    <mergeCell ref="J55:AF55"/>
    <mergeCell ref="AG51:AM51"/>
    <mergeCell ref="AN51:AP51"/>
    <mergeCell ref="AR2:BE2"/>
    <mergeCell ref="AN54:AP54"/>
    <mergeCell ref="AG54:AM54"/>
    <mergeCell ref="AN52:AP52"/>
    <mergeCell ref="AG52:AM52"/>
    <mergeCell ref="L42:AO42"/>
    <mergeCell ref="AM44:AN44"/>
    <mergeCell ref="AM46:AP46"/>
    <mergeCell ref="AS46:AT48"/>
    <mergeCell ref="W28:AE28"/>
    <mergeCell ref="AK28:AO28"/>
    <mergeCell ref="L29:O29"/>
    <mergeCell ref="W29:AE29"/>
    <mergeCell ref="AK29:AO29"/>
  </mergeCells>
  <hyperlinks>
    <hyperlink ref="K1:S1" location="C2" display="1) Rekapitulace stavby"/>
    <hyperlink ref="W1:AI1" location="C51" display="2) Rekapitulace objektů stavby a soupisů prací"/>
    <hyperlink ref="A52" location="'SO 01 - SO 100 Pozemní ko...'!C2" display="/"/>
    <hyperlink ref="A53" location="'SO 02 - Kanalizace'!C2" display="/"/>
    <hyperlink ref="A54" location="'SO 03 - STL plynovod'!C2" display="/"/>
    <hyperlink ref="A55" location="'SO 04 - Veřejné osvětlení'!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9"/>
  <sheetViews>
    <sheetView showGridLines="0" workbookViewId="0" topLeftCell="A1">
      <pane ySplit="1" topLeftCell="A171" activePane="bottomLeft" state="frozen"/>
      <selection pane="bottomLeft" activeCell="J193" sqref="J193"/>
    </sheetView>
  </sheetViews>
  <sheetFormatPr defaultColWidth="9.33203125" defaultRowHeight="13.5"/>
  <cols>
    <col min="1" max="1" width="8.33203125" style="90" customWidth="1"/>
    <col min="2" max="2" width="1.66796875" style="90" customWidth="1"/>
    <col min="3" max="3" width="4.16015625" style="90" customWidth="1"/>
    <col min="4" max="4" width="4.33203125" style="90" customWidth="1"/>
    <col min="5" max="5" width="17.16015625" style="90" customWidth="1"/>
    <col min="6" max="6" width="75" style="90" customWidth="1"/>
    <col min="7" max="7" width="8.66015625" style="90" customWidth="1"/>
    <col min="8" max="8" width="11.16015625" style="90" customWidth="1"/>
    <col min="9" max="9" width="12.66015625" style="90" customWidth="1"/>
    <col min="10" max="10" width="23.5" style="90" customWidth="1"/>
    <col min="11" max="11" width="15.5" style="90" customWidth="1"/>
    <col min="12" max="12" width="9.33203125" style="90" customWidth="1"/>
    <col min="13" max="18" width="9.33203125" style="90" hidden="1" customWidth="1"/>
    <col min="19" max="19" width="8.16015625" style="90" hidden="1" customWidth="1"/>
    <col min="20" max="20" width="29.66015625" style="90" hidden="1" customWidth="1"/>
    <col min="21" max="21" width="16.33203125" style="90" hidden="1" customWidth="1"/>
    <col min="22" max="22" width="12.33203125" style="90" customWidth="1"/>
    <col min="23" max="23" width="16.33203125" style="90" customWidth="1"/>
    <col min="24" max="24" width="12.33203125" style="90" customWidth="1"/>
    <col min="25" max="25" width="15" style="90" customWidth="1"/>
    <col min="26" max="26" width="11" style="90" customWidth="1"/>
    <col min="27" max="27" width="15" style="90" customWidth="1"/>
    <col min="28" max="28" width="16.33203125" style="90" customWidth="1"/>
    <col min="29" max="29" width="11" style="90" customWidth="1"/>
    <col min="30" max="30" width="15" style="90" customWidth="1"/>
    <col min="31" max="31" width="16.33203125" style="90" customWidth="1"/>
    <col min="32" max="43" width="9.33203125" style="90" customWidth="1"/>
    <col min="44" max="65" width="9.33203125" style="90" hidden="1" customWidth="1"/>
    <col min="66" max="16384" width="9.33203125" style="90" customWidth="1"/>
  </cols>
  <sheetData>
    <row r="1" spans="1:70" ht="21.75" customHeight="1">
      <c r="A1" s="87"/>
      <c r="B1" s="7"/>
      <c r="C1" s="7"/>
      <c r="D1" s="8" t="s">
        <v>1</v>
      </c>
      <c r="E1" s="7"/>
      <c r="F1" s="88" t="s">
        <v>94</v>
      </c>
      <c r="G1" s="274" t="s">
        <v>95</v>
      </c>
      <c r="H1" s="274"/>
      <c r="I1" s="7"/>
      <c r="J1" s="88" t="s">
        <v>96</v>
      </c>
      <c r="K1" s="8" t="s">
        <v>97</v>
      </c>
      <c r="L1" s="88" t="s">
        <v>98</v>
      </c>
      <c r="M1" s="88"/>
      <c r="N1" s="88"/>
      <c r="O1" s="88"/>
      <c r="P1" s="88"/>
      <c r="Q1" s="88"/>
      <c r="R1" s="88"/>
      <c r="S1" s="88"/>
      <c r="T1" s="88"/>
      <c r="U1" s="89"/>
      <c r="V1" s="89"/>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row>
    <row r="2" spans="3:46" ht="36.95" customHeight="1">
      <c r="L2" s="275" t="s">
        <v>8</v>
      </c>
      <c r="M2" s="276"/>
      <c r="N2" s="276"/>
      <c r="O2" s="276"/>
      <c r="P2" s="276"/>
      <c r="Q2" s="276"/>
      <c r="R2" s="276"/>
      <c r="S2" s="276"/>
      <c r="T2" s="276"/>
      <c r="U2" s="276"/>
      <c r="V2" s="276"/>
      <c r="AT2" s="92" t="s">
        <v>81</v>
      </c>
    </row>
    <row r="3" spans="2:46" ht="6.95" customHeight="1">
      <c r="B3" s="93"/>
      <c r="C3" s="94"/>
      <c r="D3" s="94"/>
      <c r="E3" s="94"/>
      <c r="F3" s="94"/>
      <c r="G3" s="94"/>
      <c r="H3" s="94"/>
      <c r="I3" s="94"/>
      <c r="J3" s="94"/>
      <c r="K3" s="95"/>
      <c r="AT3" s="92" t="s">
        <v>82</v>
      </c>
    </row>
    <row r="4" spans="2:46" ht="36.95" customHeight="1">
      <c r="B4" s="96"/>
      <c r="C4" s="97"/>
      <c r="D4" s="98" t="s">
        <v>99</v>
      </c>
      <c r="E4" s="97"/>
      <c r="F4" s="97"/>
      <c r="G4" s="97"/>
      <c r="H4" s="97"/>
      <c r="I4" s="97"/>
      <c r="J4" s="97"/>
      <c r="K4" s="99"/>
      <c r="M4" s="100" t="s">
        <v>13</v>
      </c>
      <c r="AT4" s="92" t="s">
        <v>6</v>
      </c>
    </row>
    <row r="5" spans="2:11" ht="6.95" customHeight="1">
      <c r="B5" s="96"/>
      <c r="C5" s="97"/>
      <c r="D5" s="97"/>
      <c r="E5" s="97"/>
      <c r="F5" s="97"/>
      <c r="G5" s="97"/>
      <c r="H5" s="97"/>
      <c r="I5" s="97"/>
      <c r="J5" s="97"/>
      <c r="K5" s="99"/>
    </row>
    <row r="6" spans="2:11" ht="15">
      <c r="B6" s="96"/>
      <c r="C6" s="97"/>
      <c r="D6" s="101" t="s">
        <v>19</v>
      </c>
      <c r="E6" s="97"/>
      <c r="F6" s="97"/>
      <c r="G6" s="97"/>
      <c r="H6" s="97"/>
      <c r="I6" s="97"/>
      <c r="J6" s="97"/>
      <c r="K6" s="99"/>
    </row>
    <row r="7" spans="2:11" ht="16.5" customHeight="1">
      <c r="B7" s="96"/>
      <c r="C7" s="97"/>
      <c r="D7" s="97"/>
      <c r="E7" s="277" t="str">
        <f>'Rekapitulace stavby'!K6</f>
        <v>Výstavba ZTV Nivy I.</v>
      </c>
      <c r="F7" s="278"/>
      <c r="G7" s="278"/>
      <c r="H7" s="278"/>
      <c r="I7" s="97"/>
      <c r="J7" s="97"/>
      <c r="K7" s="99"/>
    </row>
    <row r="8" spans="2:11" s="102" customFormat="1" ht="15">
      <c r="B8" s="103"/>
      <c r="C8" s="104"/>
      <c r="D8" s="101" t="s">
        <v>100</v>
      </c>
      <c r="E8" s="104"/>
      <c r="F8" s="104"/>
      <c r="G8" s="104"/>
      <c r="H8" s="104"/>
      <c r="I8" s="104"/>
      <c r="J8" s="104"/>
      <c r="K8" s="105"/>
    </row>
    <row r="9" spans="2:11" s="102" customFormat="1" ht="36.95" customHeight="1">
      <c r="B9" s="103"/>
      <c r="C9" s="104"/>
      <c r="D9" s="104"/>
      <c r="E9" s="279" t="s">
        <v>101</v>
      </c>
      <c r="F9" s="280"/>
      <c r="G9" s="280"/>
      <c r="H9" s="280"/>
      <c r="I9" s="104"/>
      <c r="J9" s="104"/>
      <c r="K9" s="105"/>
    </row>
    <row r="10" spans="2:11" s="102" customFormat="1" ht="13.5">
      <c r="B10" s="103"/>
      <c r="C10" s="104"/>
      <c r="D10" s="104"/>
      <c r="E10" s="104"/>
      <c r="F10" s="104"/>
      <c r="G10" s="104"/>
      <c r="H10" s="104"/>
      <c r="I10" s="104"/>
      <c r="J10" s="104"/>
      <c r="K10" s="105"/>
    </row>
    <row r="11" spans="2:11" s="102" customFormat="1" ht="14.45" customHeight="1">
      <c r="B11" s="103"/>
      <c r="C11" s="104"/>
      <c r="D11" s="101" t="s">
        <v>21</v>
      </c>
      <c r="E11" s="104"/>
      <c r="F11" s="106" t="s">
        <v>5</v>
      </c>
      <c r="G11" s="104"/>
      <c r="H11" s="104"/>
      <c r="I11" s="101" t="s">
        <v>22</v>
      </c>
      <c r="J11" s="106" t="s">
        <v>5</v>
      </c>
      <c r="K11" s="105"/>
    </row>
    <row r="12" spans="2:11" s="102" customFormat="1" ht="14.45" customHeight="1">
      <c r="B12" s="103"/>
      <c r="C12" s="104"/>
      <c r="D12" s="101" t="s">
        <v>23</v>
      </c>
      <c r="E12" s="104"/>
      <c r="F12" s="106" t="s">
        <v>24</v>
      </c>
      <c r="G12" s="104"/>
      <c r="H12" s="104"/>
      <c r="I12" s="101" t="s">
        <v>25</v>
      </c>
      <c r="J12" s="107" t="str">
        <f>'Rekapitulace stavby'!AN8</f>
        <v>vyplň údaj</v>
      </c>
      <c r="K12" s="105"/>
    </row>
    <row r="13" spans="2:11" s="102" customFormat="1" ht="10.9" customHeight="1">
      <c r="B13" s="103"/>
      <c r="C13" s="104"/>
      <c r="D13" s="104"/>
      <c r="E13" s="104"/>
      <c r="F13" s="104"/>
      <c r="G13" s="104"/>
      <c r="H13" s="104"/>
      <c r="I13" s="104"/>
      <c r="J13" s="104"/>
      <c r="K13" s="105"/>
    </row>
    <row r="14" spans="2:11" s="102" customFormat="1" ht="14.45" customHeight="1">
      <c r="B14" s="103"/>
      <c r="C14" s="104"/>
      <c r="D14" s="101" t="s">
        <v>26</v>
      </c>
      <c r="E14" s="104"/>
      <c r="F14" s="104"/>
      <c r="G14" s="104"/>
      <c r="H14" s="104"/>
      <c r="I14" s="101" t="s">
        <v>27</v>
      </c>
      <c r="J14" s="106" t="str">
        <f>IF('Rekapitulace stavby'!AN10="","",'Rekapitulace stavby'!AN10)</f>
        <v/>
      </c>
      <c r="K14" s="105"/>
    </row>
    <row r="15" spans="2:11" s="102" customFormat="1" ht="18" customHeight="1">
      <c r="B15" s="103"/>
      <c r="C15" s="104"/>
      <c r="D15" s="104"/>
      <c r="E15" s="106" t="str">
        <f>IF('Rekapitulace stavby'!E11="","",'Rekapitulace stavby'!E11)</f>
        <v xml:space="preserve"> </v>
      </c>
      <c r="F15" s="104"/>
      <c r="G15" s="104"/>
      <c r="H15" s="104"/>
      <c r="I15" s="101" t="s">
        <v>29</v>
      </c>
      <c r="J15" s="106" t="str">
        <f>IF('Rekapitulace stavby'!AN11="","",'Rekapitulace stavby'!AN11)</f>
        <v/>
      </c>
      <c r="K15" s="105"/>
    </row>
    <row r="16" spans="2:11" s="102" customFormat="1" ht="6.95" customHeight="1">
      <c r="B16" s="103"/>
      <c r="C16" s="104"/>
      <c r="D16" s="104"/>
      <c r="E16" s="104"/>
      <c r="F16" s="104"/>
      <c r="G16" s="104"/>
      <c r="H16" s="104"/>
      <c r="I16" s="104"/>
      <c r="J16" s="104"/>
      <c r="K16" s="105"/>
    </row>
    <row r="17" spans="2:11" s="102" customFormat="1" ht="14.45" customHeight="1">
      <c r="B17" s="103"/>
      <c r="C17" s="104"/>
      <c r="D17" s="101" t="s">
        <v>1034</v>
      </c>
      <c r="E17" s="104"/>
      <c r="F17" s="104"/>
      <c r="G17" s="104"/>
      <c r="H17" s="104"/>
      <c r="I17" s="101" t="s">
        <v>27</v>
      </c>
      <c r="J17" s="106" t="str">
        <f>IF('Rekapitulace stavby'!AN13="Vyplň údaj","",IF('Rekapitulace stavby'!AN13="","",'Rekapitulace stavby'!AN13))</f>
        <v/>
      </c>
      <c r="K17" s="105"/>
    </row>
    <row r="18" spans="2:11" s="102" customFormat="1" ht="18" customHeight="1">
      <c r="B18" s="103"/>
      <c r="C18" s="104"/>
      <c r="D18" s="104"/>
      <c r="E18" s="106" t="str">
        <f>IF('Rekapitulace stavby'!E14="Vyplň údaj","",IF('Rekapitulace stavby'!E14="","",'Rekapitulace stavby'!E14))</f>
        <v/>
      </c>
      <c r="F18" s="104"/>
      <c r="G18" s="104"/>
      <c r="H18" s="104"/>
      <c r="I18" s="101" t="s">
        <v>29</v>
      </c>
      <c r="J18" s="106" t="str">
        <f>IF('Rekapitulace stavby'!AN14="Vyplň údaj","",IF('Rekapitulace stavby'!AN14="","",'Rekapitulace stavby'!AN14))</f>
        <v/>
      </c>
      <c r="K18" s="105"/>
    </row>
    <row r="19" spans="2:11" s="102" customFormat="1" ht="6.95" customHeight="1">
      <c r="B19" s="103"/>
      <c r="C19" s="104"/>
      <c r="D19" s="104"/>
      <c r="E19" s="104"/>
      <c r="F19" s="104"/>
      <c r="G19" s="104"/>
      <c r="H19" s="104"/>
      <c r="I19" s="104"/>
      <c r="J19" s="104"/>
      <c r="K19" s="105"/>
    </row>
    <row r="20" spans="2:11" s="102" customFormat="1" ht="14.45" customHeight="1">
      <c r="B20" s="103"/>
      <c r="C20" s="104"/>
      <c r="D20" s="101" t="s">
        <v>32</v>
      </c>
      <c r="E20" s="104"/>
      <c r="F20" s="104"/>
      <c r="G20" s="104"/>
      <c r="H20" s="104"/>
      <c r="I20" s="101" t="s">
        <v>27</v>
      </c>
      <c r="J20" s="106" t="s">
        <v>33</v>
      </c>
      <c r="K20" s="105"/>
    </row>
    <row r="21" spans="2:11" s="102" customFormat="1" ht="18" customHeight="1">
      <c r="B21" s="103"/>
      <c r="C21" s="104"/>
      <c r="D21" s="104"/>
      <c r="E21" s="106" t="s">
        <v>34</v>
      </c>
      <c r="F21" s="104"/>
      <c r="G21" s="104"/>
      <c r="H21" s="104"/>
      <c r="I21" s="101" t="s">
        <v>29</v>
      </c>
      <c r="J21" s="106" t="s">
        <v>5</v>
      </c>
      <c r="K21" s="105"/>
    </row>
    <row r="22" spans="2:11" s="102" customFormat="1" ht="6.95" customHeight="1">
      <c r="B22" s="103"/>
      <c r="C22" s="104"/>
      <c r="D22" s="104"/>
      <c r="E22" s="104"/>
      <c r="F22" s="104"/>
      <c r="G22" s="104"/>
      <c r="H22" s="104"/>
      <c r="I22" s="104"/>
      <c r="J22" s="104"/>
      <c r="K22" s="105"/>
    </row>
    <row r="23" spans="2:11" s="102" customFormat="1" ht="14.45" customHeight="1">
      <c r="B23" s="103"/>
      <c r="C23" s="104"/>
      <c r="D23" s="101" t="s">
        <v>36</v>
      </c>
      <c r="E23" s="104"/>
      <c r="F23" s="104"/>
      <c r="G23" s="104"/>
      <c r="H23" s="104"/>
      <c r="I23" s="104"/>
      <c r="J23" s="104"/>
      <c r="K23" s="105"/>
    </row>
    <row r="24" spans="2:11" s="111" customFormat="1" ht="71.25" customHeight="1">
      <c r="B24" s="108"/>
      <c r="C24" s="109"/>
      <c r="D24" s="109"/>
      <c r="E24" s="268" t="s">
        <v>37</v>
      </c>
      <c r="F24" s="268"/>
      <c r="G24" s="268"/>
      <c r="H24" s="268"/>
      <c r="I24" s="109"/>
      <c r="J24" s="109"/>
      <c r="K24" s="110"/>
    </row>
    <row r="25" spans="2:11" s="102" customFormat="1" ht="6.95" customHeight="1">
      <c r="B25" s="103"/>
      <c r="C25" s="104"/>
      <c r="D25" s="104"/>
      <c r="E25" s="104"/>
      <c r="F25" s="104"/>
      <c r="G25" s="104"/>
      <c r="H25" s="104"/>
      <c r="I25" s="104"/>
      <c r="J25" s="104"/>
      <c r="K25" s="105"/>
    </row>
    <row r="26" spans="2:11" s="102" customFormat="1" ht="6.95" customHeight="1">
      <c r="B26" s="103"/>
      <c r="C26" s="104"/>
      <c r="D26" s="112"/>
      <c r="E26" s="112"/>
      <c r="F26" s="112"/>
      <c r="G26" s="112"/>
      <c r="H26" s="112"/>
      <c r="I26" s="112"/>
      <c r="J26" s="112"/>
      <c r="K26" s="113"/>
    </row>
    <row r="27" spans="2:11" s="102" customFormat="1" ht="25.35" customHeight="1">
      <c r="B27" s="103"/>
      <c r="C27" s="104"/>
      <c r="D27" s="114" t="s">
        <v>38</v>
      </c>
      <c r="E27" s="104"/>
      <c r="F27" s="104"/>
      <c r="G27" s="104"/>
      <c r="H27" s="104"/>
      <c r="I27" s="104"/>
      <c r="J27" s="115">
        <f>ROUND(J84,2)</f>
        <v>0</v>
      </c>
      <c r="K27" s="105"/>
    </row>
    <row r="28" spans="2:11" s="102" customFormat="1" ht="6.95" customHeight="1">
      <c r="B28" s="103"/>
      <c r="C28" s="104"/>
      <c r="D28" s="112"/>
      <c r="E28" s="112"/>
      <c r="F28" s="112"/>
      <c r="G28" s="112"/>
      <c r="H28" s="112"/>
      <c r="I28" s="112"/>
      <c r="J28" s="112"/>
      <c r="K28" s="113"/>
    </row>
    <row r="29" spans="2:11" s="102" customFormat="1" ht="14.45" customHeight="1">
      <c r="B29" s="103"/>
      <c r="C29" s="104"/>
      <c r="D29" s="104"/>
      <c r="E29" s="104"/>
      <c r="F29" s="116" t="s">
        <v>40</v>
      </c>
      <c r="G29" s="104"/>
      <c r="H29" s="104"/>
      <c r="I29" s="116" t="s">
        <v>39</v>
      </c>
      <c r="J29" s="116" t="s">
        <v>41</v>
      </c>
      <c r="K29" s="105"/>
    </row>
    <row r="30" spans="2:11" s="102" customFormat="1" ht="14.45" customHeight="1">
      <c r="B30" s="103"/>
      <c r="C30" s="104"/>
      <c r="D30" s="117" t="s">
        <v>42</v>
      </c>
      <c r="E30" s="117" t="s">
        <v>43</v>
      </c>
      <c r="F30" s="118">
        <f>ROUND(SUM(BE84:BE218),2)</f>
        <v>0</v>
      </c>
      <c r="G30" s="104"/>
      <c r="H30" s="104"/>
      <c r="I30" s="119">
        <v>0.21</v>
      </c>
      <c r="J30" s="118">
        <f>ROUND(ROUND((SUM(BE84:BE218)),2)*I30,2)</f>
        <v>0</v>
      </c>
      <c r="K30" s="105"/>
    </row>
    <row r="31" spans="2:11" s="102" customFormat="1" ht="14.45" customHeight="1">
      <c r="B31" s="103"/>
      <c r="C31" s="104"/>
      <c r="D31" s="104"/>
      <c r="E31" s="117" t="s">
        <v>44</v>
      </c>
      <c r="F31" s="118">
        <f>ROUND(SUM(BF84:BF218),2)</f>
        <v>0</v>
      </c>
      <c r="G31" s="104"/>
      <c r="H31" s="104"/>
      <c r="I31" s="119">
        <v>0.15</v>
      </c>
      <c r="J31" s="118">
        <f>ROUND(ROUND((SUM(BF84:BF218)),2)*I31,2)</f>
        <v>0</v>
      </c>
      <c r="K31" s="105"/>
    </row>
    <row r="32" spans="2:11" s="102" customFormat="1" ht="14.45" customHeight="1" hidden="1">
      <c r="B32" s="103"/>
      <c r="C32" s="104"/>
      <c r="D32" s="104"/>
      <c r="E32" s="117" t="s">
        <v>45</v>
      </c>
      <c r="F32" s="118">
        <f>ROUND(SUM(BG84:BG218),2)</f>
        <v>0</v>
      </c>
      <c r="G32" s="104"/>
      <c r="H32" s="104"/>
      <c r="I32" s="119">
        <v>0.21</v>
      </c>
      <c r="J32" s="118">
        <v>0</v>
      </c>
      <c r="K32" s="105"/>
    </row>
    <row r="33" spans="2:11" s="102" customFormat="1" ht="14.45" customHeight="1" hidden="1">
      <c r="B33" s="103"/>
      <c r="C33" s="104"/>
      <c r="D33" s="104"/>
      <c r="E33" s="117" t="s">
        <v>46</v>
      </c>
      <c r="F33" s="118">
        <f>ROUND(SUM(BH84:BH218),2)</f>
        <v>0</v>
      </c>
      <c r="G33" s="104"/>
      <c r="H33" s="104"/>
      <c r="I33" s="119">
        <v>0.15</v>
      </c>
      <c r="J33" s="118">
        <v>0</v>
      </c>
      <c r="K33" s="105"/>
    </row>
    <row r="34" spans="2:11" s="102" customFormat="1" ht="14.45" customHeight="1" hidden="1">
      <c r="B34" s="103"/>
      <c r="C34" s="104"/>
      <c r="D34" s="104"/>
      <c r="E34" s="117" t="s">
        <v>47</v>
      </c>
      <c r="F34" s="118">
        <f>ROUND(SUM(BI84:BI218),2)</f>
        <v>0</v>
      </c>
      <c r="G34" s="104"/>
      <c r="H34" s="104"/>
      <c r="I34" s="119">
        <v>0</v>
      </c>
      <c r="J34" s="118">
        <v>0</v>
      </c>
      <c r="K34" s="105"/>
    </row>
    <row r="35" spans="2:11" s="102" customFormat="1" ht="6.95" customHeight="1">
      <c r="B35" s="103"/>
      <c r="C35" s="104"/>
      <c r="D35" s="104"/>
      <c r="E35" s="104"/>
      <c r="F35" s="104"/>
      <c r="G35" s="104"/>
      <c r="H35" s="104"/>
      <c r="I35" s="104"/>
      <c r="J35" s="104"/>
      <c r="K35" s="105"/>
    </row>
    <row r="36" spans="2:11" s="102" customFormat="1" ht="25.35" customHeight="1">
      <c r="B36" s="103"/>
      <c r="C36" s="120"/>
      <c r="D36" s="121" t="s">
        <v>48</v>
      </c>
      <c r="E36" s="122"/>
      <c r="F36" s="122"/>
      <c r="G36" s="123" t="s">
        <v>49</v>
      </c>
      <c r="H36" s="124" t="s">
        <v>50</v>
      </c>
      <c r="I36" s="122"/>
      <c r="J36" s="125">
        <f>SUM(J27:J34)</f>
        <v>0</v>
      </c>
      <c r="K36" s="126"/>
    </row>
    <row r="37" spans="2:11" s="102" customFormat="1" ht="14.45" customHeight="1">
      <c r="B37" s="127"/>
      <c r="C37" s="128"/>
      <c r="D37" s="128"/>
      <c r="E37" s="128"/>
      <c r="F37" s="128"/>
      <c r="G37" s="128"/>
      <c r="H37" s="128"/>
      <c r="I37" s="128"/>
      <c r="J37" s="128"/>
      <c r="K37" s="129"/>
    </row>
    <row r="41" spans="2:11" s="102" customFormat="1" ht="6.95" customHeight="1">
      <c r="B41" s="130"/>
      <c r="C41" s="131"/>
      <c r="D41" s="131"/>
      <c r="E41" s="131"/>
      <c r="F41" s="131"/>
      <c r="G41" s="131"/>
      <c r="H41" s="131"/>
      <c r="I41" s="131"/>
      <c r="J41" s="131"/>
      <c r="K41" s="132"/>
    </row>
    <row r="42" spans="2:11" s="102" customFormat="1" ht="36.95" customHeight="1">
      <c r="B42" s="103"/>
      <c r="C42" s="98" t="s">
        <v>102</v>
      </c>
      <c r="D42" s="104"/>
      <c r="E42" s="104"/>
      <c r="F42" s="104"/>
      <c r="G42" s="104"/>
      <c r="H42" s="104"/>
      <c r="I42" s="104"/>
      <c r="J42" s="104"/>
      <c r="K42" s="105"/>
    </row>
    <row r="43" spans="2:11" s="102" customFormat="1" ht="6.95" customHeight="1">
      <c r="B43" s="103"/>
      <c r="C43" s="104"/>
      <c r="D43" s="104"/>
      <c r="E43" s="104"/>
      <c r="F43" s="104"/>
      <c r="G43" s="104"/>
      <c r="H43" s="104"/>
      <c r="I43" s="104"/>
      <c r="J43" s="104"/>
      <c r="K43" s="105"/>
    </row>
    <row r="44" spans="2:11" s="102" customFormat="1" ht="14.45" customHeight="1">
      <c r="B44" s="103"/>
      <c r="C44" s="101" t="s">
        <v>19</v>
      </c>
      <c r="D44" s="104"/>
      <c r="E44" s="104"/>
      <c r="F44" s="104"/>
      <c r="G44" s="104"/>
      <c r="H44" s="104"/>
      <c r="I44" s="104"/>
      <c r="J44" s="104"/>
      <c r="K44" s="105"/>
    </row>
    <row r="45" spans="2:11" s="102" customFormat="1" ht="16.5" customHeight="1">
      <c r="B45" s="103"/>
      <c r="C45" s="104"/>
      <c r="D45" s="104"/>
      <c r="E45" s="277" t="str">
        <f>E7</f>
        <v>Výstavba ZTV Nivy I.</v>
      </c>
      <c r="F45" s="278"/>
      <c r="G45" s="278"/>
      <c r="H45" s="278"/>
      <c r="I45" s="104"/>
      <c r="J45" s="104"/>
      <c r="K45" s="105"/>
    </row>
    <row r="46" spans="2:11" s="102" customFormat="1" ht="14.45" customHeight="1">
      <c r="B46" s="103"/>
      <c r="C46" s="101" t="s">
        <v>100</v>
      </c>
      <c r="D46" s="104"/>
      <c r="E46" s="104"/>
      <c r="F46" s="104"/>
      <c r="G46" s="104"/>
      <c r="H46" s="104"/>
      <c r="I46" s="104"/>
      <c r="J46" s="104"/>
      <c r="K46" s="105"/>
    </row>
    <row r="47" spans="2:11" s="102" customFormat="1" ht="17.25" customHeight="1">
      <c r="B47" s="103"/>
      <c r="C47" s="104"/>
      <c r="D47" s="104"/>
      <c r="E47" s="279" t="str">
        <f>E9</f>
        <v>SO 01 - SO 100 Pozemní komunikace</v>
      </c>
      <c r="F47" s="280"/>
      <c r="G47" s="280"/>
      <c r="H47" s="280"/>
      <c r="I47" s="104"/>
      <c r="J47" s="104"/>
      <c r="K47" s="105"/>
    </row>
    <row r="48" spans="2:11" s="102" customFormat="1" ht="6.95" customHeight="1">
      <c r="B48" s="103"/>
      <c r="C48" s="104"/>
      <c r="D48" s="104"/>
      <c r="E48" s="104"/>
      <c r="F48" s="104"/>
      <c r="G48" s="104"/>
      <c r="H48" s="104"/>
      <c r="I48" s="104"/>
      <c r="J48" s="104"/>
      <c r="K48" s="105"/>
    </row>
    <row r="49" spans="2:11" s="102" customFormat="1" ht="18" customHeight="1">
      <c r="B49" s="103"/>
      <c r="C49" s="101" t="s">
        <v>23</v>
      </c>
      <c r="D49" s="104"/>
      <c r="E49" s="104"/>
      <c r="F49" s="106" t="str">
        <f>F12</f>
        <v>Dačice</v>
      </c>
      <c r="G49" s="104"/>
      <c r="H49" s="104"/>
      <c r="I49" s="101" t="s">
        <v>25</v>
      </c>
      <c r="J49" s="107" t="str">
        <f>IF(J12="","",J12)</f>
        <v>vyplň údaj</v>
      </c>
      <c r="K49" s="105"/>
    </row>
    <row r="50" spans="2:11" s="102" customFormat="1" ht="6.95" customHeight="1">
      <c r="B50" s="103"/>
      <c r="C50" s="104"/>
      <c r="D50" s="104"/>
      <c r="E50" s="104"/>
      <c r="F50" s="104"/>
      <c r="G50" s="104"/>
      <c r="H50" s="104"/>
      <c r="I50" s="104"/>
      <c r="J50" s="104"/>
      <c r="K50" s="105"/>
    </row>
    <row r="51" spans="2:11" s="102" customFormat="1" ht="15">
      <c r="B51" s="103"/>
      <c r="C51" s="101" t="s">
        <v>26</v>
      </c>
      <c r="D51" s="104"/>
      <c r="E51" s="104"/>
      <c r="F51" s="106" t="str">
        <f>E15</f>
        <v xml:space="preserve"> </v>
      </c>
      <c r="G51" s="104"/>
      <c r="H51" s="104"/>
      <c r="I51" s="101" t="s">
        <v>32</v>
      </c>
      <c r="J51" s="268" t="str">
        <f>E21</f>
        <v>Ing. Zděněk Hejtman</v>
      </c>
      <c r="K51" s="105"/>
    </row>
    <row r="52" spans="2:11" s="102" customFormat="1" ht="14.45" customHeight="1">
      <c r="B52" s="103"/>
      <c r="C52" s="101" t="s">
        <v>30</v>
      </c>
      <c r="D52" s="104"/>
      <c r="E52" s="104"/>
      <c r="F52" s="106" t="str">
        <f>IF(E18="","",E18)</f>
        <v/>
      </c>
      <c r="G52" s="104"/>
      <c r="H52" s="104"/>
      <c r="I52" s="104"/>
      <c r="J52" s="269"/>
      <c r="K52" s="105"/>
    </row>
    <row r="53" spans="2:11" s="102" customFormat="1" ht="10.35" customHeight="1">
      <c r="B53" s="103"/>
      <c r="C53" s="104"/>
      <c r="D53" s="104"/>
      <c r="E53" s="104"/>
      <c r="F53" s="104"/>
      <c r="G53" s="104"/>
      <c r="H53" s="104"/>
      <c r="I53" s="104"/>
      <c r="J53" s="104"/>
      <c r="K53" s="105"/>
    </row>
    <row r="54" spans="2:11" s="102" customFormat="1" ht="29.25" customHeight="1">
      <c r="B54" s="103"/>
      <c r="C54" s="133" t="s">
        <v>103</v>
      </c>
      <c r="D54" s="120"/>
      <c r="E54" s="120"/>
      <c r="F54" s="120"/>
      <c r="G54" s="120"/>
      <c r="H54" s="120"/>
      <c r="I54" s="120"/>
      <c r="J54" s="134" t="s">
        <v>104</v>
      </c>
      <c r="K54" s="135"/>
    </row>
    <row r="55" spans="2:11" s="102" customFormat="1" ht="10.35" customHeight="1">
      <c r="B55" s="103"/>
      <c r="C55" s="104"/>
      <c r="D55" s="104"/>
      <c r="E55" s="104"/>
      <c r="F55" s="104"/>
      <c r="G55" s="104"/>
      <c r="H55" s="104"/>
      <c r="I55" s="104"/>
      <c r="J55" s="104"/>
      <c r="K55" s="105"/>
    </row>
    <row r="56" spans="2:47" s="102" customFormat="1" ht="29.25" customHeight="1">
      <c r="B56" s="103"/>
      <c r="C56" s="136" t="s">
        <v>105</v>
      </c>
      <c r="D56" s="104"/>
      <c r="E56" s="104"/>
      <c r="F56" s="104"/>
      <c r="G56" s="104"/>
      <c r="H56" s="104"/>
      <c r="I56" s="104"/>
      <c r="J56" s="115">
        <f>J84</f>
        <v>0</v>
      </c>
      <c r="K56" s="105"/>
      <c r="AU56" s="92" t="s">
        <v>106</v>
      </c>
    </row>
    <row r="57" spans="2:11" s="143" customFormat="1" ht="24.95" customHeight="1">
      <c r="B57" s="137"/>
      <c r="C57" s="138"/>
      <c r="D57" s="139" t="s">
        <v>107</v>
      </c>
      <c r="E57" s="140"/>
      <c r="F57" s="140"/>
      <c r="G57" s="140"/>
      <c r="H57" s="140"/>
      <c r="I57" s="140"/>
      <c r="J57" s="141">
        <f>J85</f>
        <v>0</v>
      </c>
      <c r="K57" s="142"/>
    </row>
    <row r="58" spans="2:11" s="143" customFormat="1" ht="24.95" customHeight="1">
      <c r="B58" s="137"/>
      <c r="C58" s="138"/>
      <c r="D58" s="139" t="s">
        <v>108</v>
      </c>
      <c r="E58" s="140"/>
      <c r="F58" s="140"/>
      <c r="G58" s="140"/>
      <c r="H58" s="140"/>
      <c r="I58" s="140"/>
      <c r="J58" s="141">
        <f>J97</f>
        <v>0</v>
      </c>
      <c r="K58" s="142"/>
    </row>
    <row r="59" spans="2:11" s="143" customFormat="1" ht="24.95" customHeight="1">
      <c r="B59" s="137"/>
      <c r="C59" s="138"/>
      <c r="D59" s="139" t="s">
        <v>109</v>
      </c>
      <c r="E59" s="140"/>
      <c r="F59" s="140"/>
      <c r="G59" s="140"/>
      <c r="H59" s="140"/>
      <c r="I59" s="140"/>
      <c r="J59" s="141">
        <f>J138</f>
        <v>0</v>
      </c>
      <c r="K59" s="142"/>
    </row>
    <row r="60" spans="2:11" s="143" customFormat="1" ht="24.95" customHeight="1">
      <c r="B60" s="137"/>
      <c r="C60" s="138"/>
      <c r="D60" s="139" t="s">
        <v>110</v>
      </c>
      <c r="E60" s="140"/>
      <c r="F60" s="140"/>
      <c r="G60" s="140"/>
      <c r="H60" s="140"/>
      <c r="I60" s="140"/>
      <c r="J60" s="141">
        <f>J151</f>
        <v>0</v>
      </c>
      <c r="K60" s="142"/>
    </row>
    <row r="61" spans="2:11" s="143" customFormat="1" ht="24.95" customHeight="1">
      <c r="B61" s="137"/>
      <c r="C61" s="138"/>
      <c r="D61" s="139" t="s">
        <v>111</v>
      </c>
      <c r="E61" s="140"/>
      <c r="F61" s="140"/>
      <c r="G61" s="140"/>
      <c r="H61" s="140"/>
      <c r="I61" s="140"/>
      <c r="J61" s="141">
        <f>J180</f>
        <v>0</v>
      </c>
      <c r="K61" s="142"/>
    </row>
    <row r="62" spans="2:11" s="143" customFormat="1" ht="24.95" customHeight="1">
      <c r="B62" s="137"/>
      <c r="C62" s="138"/>
      <c r="D62" s="139" t="s">
        <v>112</v>
      </c>
      <c r="E62" s="140"/>
      <c r="F62" s="140"/>
      <c r="G62" s="140"/>
      <c r="H62" s="140"/>
      <c r="I62" s="140"/>
      <c r="J62" s="141">
        <f>J185</f>
        <v>0</v>
      </c>
      <c r="K62" s="142"/>
    </row>
    <row r="63" spans="2:11" s="143" customFormat="1" ht="24.95" customHeight="1">
      <c r="B63" s="137"/>
      <c r="C63" s="138"/>
      <c r="D63" s="139" t="s">
        <v>113</v>
      </c>
      <c r="E63" s="140"/>
      <c r="F63" s="140"/>
      <c r="G63" s="140"/>
      <c r="H63" s="140"/>
      <c r="I63" s="140"/>
      <c r="J63" s="141">
        <f>J212</f>
        <v>0</v>
      </c>
      <c r="K63" s="142"/>
    </row>
    <row r="64" spans="2:11" s="143" customFormat="1" ht="24.95" customHeight="1">
      <c r="B64" s="137"/>
      <c r="C64" s="138"/>
      <c r="D64" s="139" t="s">
        <v>114</v>
      </c>
      <c r="E64" s="140"/>
      <c r="F64" s="140"/>
      <c r="G64" s="140"/>
      <c r="H64" s="140"/>
      <c r="I64" s="140"/>
      <c r="J64" s="141">
        <f>J214</f>
        <v>0</v>
      </c>
      <c r="K64" s="142"/>
    </row>
    <row r="65" spans="2:11" s="102" customFormat="1" ht="21.75" customHeight="1">
      <c r="B65" s="103"/>
      <c r="C65" s="104"/>
      <c r="D65" s="104"/>
      <c r="E65" s="104"/>
      <c r="F65" s="104"/>
      <c r="G65" s="104"/>
      <c r="H65" s="104"/>
      <c r="I65" s="104"/>
      <c r="J65" s="104"/>
      <c r="K65" s="105"/>
    </row>
    <row r="66" spans="2:11" s="102" customFormat="1" ht="6.95" customHeight="1">
      <c r="B66" s="127"/>
      <c r="C66" s="128"/>
      <c r="D66" s="128"/>
      <c r="E66" s="128"/>
      <c r="F66" s="128"/>
      <c r="G66" s="128"/>
      <c r="H66" s="128"/>
      <c r="I66" s="128"/>
      <c r="J66" s="128"/>
      <c r="K66" s="129"/>
    </row>
    <row r="70" spans="2:12" s="102" customFormat="1" ht="6.95" customHeight="1">
      <c r="B70" s="130"/>
      <c r="C70" s="131"/>
      <c r="D70" s="131"/>
      <c r="E70" s="131"/>
      <c r="F70" s="131"/>
      <c r="G70" s="131"/>
      <c r="H70" s="131"/>
      <c r="I70" s="131"/>
      <c r="J70" s="131"/>
      <c r="K70" s="131"/>
      <c r="L70" s="103"/>
    </row>
    <row r="71" spans="2:12" s="102" customFormat="1" ht="36.95" customHeight="1">
      <c r="B71" s="103"/>
      <c r="C71" s="144" t="s">
        <v>115</v>
      </c>
      <c r="L71" s="103"/>
    </row>
    <row r="72" spans="2:12" s="102" customFormat="1" ht="6.95" customHeight="1">
      <c r="B72" s="103"/>
      <c r="L72" s="103"/>
    </row>
    <row r="73" spans="2:12" s="102" customFormat="1" ht="14.45" customHeight="1">
      <c r="B73" s="103"/>
      <c r="C73" s="145" t="s">
        <v>19</v>
      </c>
      <c r="L73" s="103"/>
    </row>
    <row r="74" spans="2:12" s="102" customFormat="1" ht="16.5" customHeight="1">
      <c r="B74" s="103"/>
      <c r="E74" s="270" t="str">
        <f>E7</f>
        <v>Výstavba ZTV Nivy I.</v>
      </c>
      <c r="F74" s="271"/>
      <c r="G74" s="271"/>
      <c r="H74" s="271"/>
      <c r="L74" s="103"/>
    </row>
    <row r="75" spans="2:12" s="102" customFormat="1" ht="14.45" customHeight="1">
      <c r="B75" s="103"/>
      <c r="C75" s="145" t="s">
        <v>100</v>
      </c>
      <c r="L75" s="103"/>
    </row>
    <row r="76" spans="2:12" s="102" customFormat="1" ht="17.25" customHeight="1">
      <c r="B76" s="103"/>
      <c r="E76" s="272" t="str">
        <f>E9</f>
        <v>SO 01 - SO 100 Pozemní komunikace</v>
      </c>
      <c r="F76" s="273"/>
      <c r="G76" s="273"/>
      <c r="H76" s="273"/>
      <c r="L76" s="103"/>
    </row>
    <row r="77" spans="2:12" s="102" customFormat="1" ht="6.95" customHeight="1">
      <c r="B77" s="103"/>
      <c r="L77" s="103"/>
    </row>
    <row r="78" spans="2:12" s="102" customFormat="1" ht="18" customHeight="1">
      <c r="B78" s="103"/>
      <c r="C78" s="145" t="s">
        <v>23</v>
      </c>
      <c r="F78" s="146" t="str">
        <f>F12</f>
        <v>Dačice</v>
      </c>
      <c r="I78" s="145" t="s">
        <v>25</v>
      </c>
      <c r="J78" s="147" t="str">
        <f>IF(J12="","",J12)</f>
        <v>vyplň údaj</v>
      </c>
      <c r="L78" s="103"/>
    </row>
    <row r="79" spans="2:12" s="102" customFormat="1" ht="6.95" customHeight="1">
      <c r="B79" s="103"/>
      <c r="L79" s="103"/>
    </row>
    <row r="80" spans="2:12" s="102" customFormat="1" ht="15">
      <c r="B80" s="103"/>
      <c r="C80" s="145" t="s">
        <v>26</v>
      </c>
      <c r="F80" s="146" t="str">
        <f>E15</f>
        <v xml:space="preserve"> </v>
      </c>
      <c r="I80" s="145" t="s">
        <v>32</v>
      </c>
      <c r="J80" s="146" t="str">
        <f>E21</f>
        <v>Ing. Zděněk Hejtman</v>
      </c>
      <c r="L80" s="103"/>
    </row>
    <row r="81" spans="2:12" s="102" customFormat="1" ht="14.45" customHeight="1">
      <c r="B81" s="103"/>
      <c r="C81" s="145" t="s">
        <v>30</v>
      </c>
      <c r="F81" s="146" t="str">
        <f>IF(E18="","",E18)</f>
        <v/>
      </c>
      <c r="L81" s="103"/>
    </row>
    <row r="82" spans="2:12" s="102" customFormat="1" ht="10.35" customHeight="1">
      <c r="B82" s="103"/>
      <c r="L82" s="103"/>
    </row>
    <row r="83" spans="2:20" s="155" customFormat="1" ht="29.25" customHeight="1">
      <c r="B83" s="148"/>
      <c r="C83" s="149" t="s">
        <v>116</v>
      </c>
      <c r="D83" s="150" t="s">
        <v>57</v>
      </c>
      <c r="E83" s="150" t="s">
        <v>53</v>
      </c>
      <c r="F83" s="150" t="s">
        <v>117</v>
      </c>
      <c r="G83" s="150" t="s">
        <v>118</v>
      </c>
      <c r="H83" s="150" t="s">
        <v>119</v>
      </c>
      <c r="I83" s="150" t="s">
        <v>120</v>
      </c>
      <c r="J83" s="150" t="s">
        <v>104</v>
      </c>
      <c r="K83" s="151" t="s">
        <v>121</v>
      </c>
      <c r="L83" s="148"/>
      <c r="M83" s="152" t="s">
        <v>122</v>
      </c>
      <c r="N83" s="153" t="s">
        <v>42</v>
      </c>
      <c r="O83" s="153" t="s">
        <v>123</v>
      </c>
      <c r="P83" s="153" t="s">
        <v>124</v>
      </c>
      <c r="Q83" s="153" t="s">
        <v>125</v>
      </c>
      <c r="R83" s="153" t="s">
        <v>126</v>
      </c>
      <c r="S83" s="153" t="s">
        <v>127</v>
      </c>
      <c r="T83" s="154" t="s">
        <v>128</v>
      </c>
    </row>
    <row r="84" spans="2:63" s="102" customFormat="1" ht="29.25" customHeight="1">
      <c r="B84" s="103"/>
      <c r="C84" s="156" t="s">
        <v>105</v>
      </c>
      <c r="J84" s="157">
        <f>BK84</f>
        <v>0</v>
      </c>
      <c r="L84" s="103"/>
      <c r="M84" s="158"/>
      <c r="N84" s="112"/>
      <c r="O84" s="112"/>
      <c r="P84" s="159">
        <f>P85+P97+P138+P151+P180+P185+P212+P214</f>
        <v>0</v>
      </c>
      <c r="Q84" s="112"/>
      <c r="R84" s="159">
        <f>R85+R97+R138+R151+R180+R185+R212+R214</f>
        <v>0</v>
      </c>
      <c r="S84" s="112"/>
      <c r="T84" s="160">
        <f>T85+T97+T138+T151+T180+T185+T212+T214</f>
        <v>0</v>
      </c>
      <c r="AT84" s="92" t="s">
        <v>71</v>
      </c>
      <c r="AU84" s="92" t="s">
        <v>106</v>
      </c>
      <c r="BK84" s="161">
        <f>BK85+BK97+BK138+BK151+BK180+BK185+BK212+BK214</f>
        <v>0</v>
      </c>
    </row>
    <row r="85" spans="2:63" s="163" customFormat="1" ht="37.35" customHeight="1">
      <c r="B85" s="162"/>
      <c r="D85" s="164" t="s">
        <v>71</v>
      </c>
      <c r="E85" s="165" t="s">
        <v>129</v>
      </c>
      <c r="F85" s="165" t="s">
        <v>130</v>
      </c>
      <c r="J85" s="166">
        <f>BK85</f>
        <v>0</v>
      </c>
      <c r="L85" s="162"/>
      <c r="M85" s="167"/>
      <c r="N85" s="168"/>
      <c r="O85" s="168"/>
      <c r="P85" s="169">
        <f>SUM(P86:P96)</f>
        <v>0</v>
      </c>
      <c r="Q85" s="168"/>
      <c r="R85" s="169">
        <f>SUM(R86:R96)</f>
        <v>0</v>
      </c>
      <c r="S85" s="168"/>
      <c r="T85" s="170">
        <f>SUM(T86:T96)</f>
        <v>0</v>
      </c>
      <c r="AR85" s="164" t="s">
        <v>80</v>
      </c>
      <c r="AT85" s="171" t="s">
        <v>71</v>
      </c>
      <c r="AU85" s="171" t="s">
        <v>72</v>
      </c>
      <c r="AY85" s="164" t="s">
        <v>131</v>
      </c>
      <c r="BK85" s="172">
        <f>SUM(BK86:BK96)</f>
        <v>0</v>
      </c>
    </row>
    <row r="86" spans="2:65" s="102" customFormat="1" ht="38.25" customHeight="1">
      <c r="B86" s="103"/>
      <c r="C86" s="173" t="s">
        <v>80</v>
      </c>
      <c r="D86" s="173" t="s">
        <v>132</v>
      </c>
      <c r="E86" s="174" t="s">
        <v>133</v>
      </c>
      <c r="F86" s="175" t="s">
        <v>134</v>
      </c>
      <c r="G86" s="176" t="s">
        <v>135</v>
      </c>
      <c r="H86" s="177">
        <v>1</v>
      </c>
      <c r="I86" s="178"/>
      <c r="J86" s="179">
        <f aca="true" t="shared" si="0" ref="J86:J96">ROUND(I86*H86,2)</f>
        <v>0</v>
      </c>
      <c r="K86" s="175" t="s">
        <v>5</v>
      </c>
      <c r="L86" s="103"/>
      <c r="M86" s="180" t="s">
        <v>5</v>
      </c>
      <c r="N86" s="181" t="s">
        <v>43</v>
      </c>
      <c r="O86" s="104"/>
      <c r="P86" s="182">
        <f aca="true" t="shared" si="1" ref="P86:P96">O86*H86</f>
        <v>0</v>
      </c>
      <c r="Q86" s="182">
        <v>0</v>
      </c>
      <c r="R86" s="182">
        <f aca="true" t="shared" si="2" ref="R86:R96">Q86*H86</f>
        <v>0</v>
      </c>
      <c r="S86" s="182">
        <v>0</v>
      </c>
      <c r="T86" s="183">
        <f aca="true" t="shared" si="3" ref="T86:T96">S86*H86</f>
        <v>0</v>
      </c>
      <c r="AR86" s="92" t="s">
        <v>136</v>
      </c>
      <c r="AT86" s="92" t="s">
        <v>132</v>
      </c>
      <c r="AU86" s="92" t="s">
        <v>80</v>
      </c>
      <c r="AY86" s="92" t="s">
        <v>131</v>
      </c>
      <c r="BE86" s="184">
        <f aca="true" t="shared" si="4" ref="BE86:BE96">IF(N86="základní",J86,0)</f>
        <v>0</v>
      </c>
      <c r="BF86" s="184">
        <f aca="true" t="shared" si="5" ref="BF86:BF96">IF(N86="snížená",J86,0)</f>
        <v>0</v>
      </c>
      <c r="BG86" s="184">
        <f aca="true" t="shared" si="6" ref="BG86:BG96">IF(N86="zákl. přenesená",J86,0)</f>
        <v>0</v>
      </c>
      <c r="BH86" s="184">
        <f aca="true" t="shared" si="7" ref="BH86:BH96">IF(N86="sníž. přenesená",J86,0)</f>
        <v>0</v>
      </c>
      <c r="BI86" s="184">
        <f aca="true" t="shared" si="8" ref="BI86:BI96">IF(N86="nulová",J86,0)</f>
        <v>0</v>
      </c>
      <c r="BJ86" s="92" t="s">
        <v>80</v>
      </c>
      <c r="BK86" s="184">
        <f aca="true" t="shared" si="9" ref="BK86:BK96">ROUND(I86*H86,2)</f>
        <v>0</v>
      </c>
      <c r="BL86" s="92" t="s">
        <v>136</v>
      </c>
      <c r="BM86" s="92" t="s">
        <v>137</v>
      </c>
    </row>
    <row r="87" spans="2:65" s="102" customFormat="1" ht="51" customHeight="1">
      <c r="B87" s="103"/>
      <c r="C87" s="173" t="s">
        <v>82</v>
      </c>
      <c r="D87" s="173" t="s">
        <v>132</v>
      </c>
      <c r="E87" s="174" t="s">
        <v>138</v>
      </c>
      <c r="F87" s="175" t="s">
        <v>139</v>
      </c>
      <c r="G87" s="176" t="s">
        <v>135</v>
      </c>
      <c r="H87" s="177">
        <v>1</v>
      </c>
      <c r="I87" s="178"/>
      <c r="J87" s="179">
        <f t="shared" si="0"/>
        <v>0</v>
      </c>
      <c r="K87" s="175" t="s">
        <v>5</v>
      </c>
      <c r="L87" s="103"/>
      <c r="M87" s="180" t="s">
        <v>5</v>
      </c>
      <c r="N87" s="181" t="s">
        <v>43</v>
      </c>
      <c r="O87" s="104"/>
      <c r="P87" s="182">
        <f t="shared" si="1"/>
        <v>0</v>
      </c>
      <c r="Q87" s="182">
        <v>0</v>
      </c>
      <c r="R87" s="182">
        <f t="shared" si="2"/>
        <v>0</v>
      </c>
      <c r="S87" s="182">
        <v>0</v>
      </c>
      <c r="T87" s="183">
        <f t="shared" si="3"/>
        <v>0</v>
      </c>
      <c r="AR87" s="92" t="s">
        <v>136</v>
      </c>
      <c r="AT87" s="92" t="s">
        <v>132</v>
      </c>
      <c r="AU87" s="92" t="s">
        <v>80</v>
      </c>
      <c r="AY87" s="92" t="s">
        <v>131</v>
      </c>
      <c r="BE87" s="184">
        <f t="shared" si="4"/>
        <v>0</v>
      </c>
      <c r="BF87" s="184">
        <f t="shared" si="5"/>
        <v>0</v>
      </c>
      <c r="BG87" s="184">
        <f t="shared" si="6"/>
        <v>0</v>
      </c>
      <c r="BH87" s="184">
        <f t="shared" si="7"/>
        <v>0</v>
      </c>
      <c r="BI87" s="184">
        <f t="shared" si="8"/>
        <v>0</v>
      </c>
      <c r="BJ87" s="92" t="s">
        <v>80</v>
      </c>
      <c r="BK87" s="184">
        <f t="shared" si="9"/>
        <v>0</v>
      </c>
      <c r="BL87" s="92" t="s">
        <v>136</v>
      </c>
      <c r="BM87" s="92" t="s">
        <v>140</v>
      </c>
    </row>
    <row r="88" spans="2:65" s="102" customFormat="1" ht="63.75" customHeight="1">
      <c r="B88" s="103"/>
      <c r="C88" s="173" t="s">
        <v>141</v>
      </c>
      <c r="D88" s="173" t="s">
        <v>132</v>
      </c>
      <c r="E88" s="174" t="s">
        <v>142</v>
      </c>
      <c r="F88" s="175" t="s">
        <v>143</v>
      </c>
      <c r="G88" s="176" t="s">
        <v>135</v>
      </c>
      <c r="H88" s="177">
        <v>1</v>
      </c>
      <c r="I88" s="178"/>
      <c r="J88" s="179">
        <f t="shared" si="0"/>
        <v>0</v>
      </c>
      <c r="K88" s="175" t="s">
        <v>5</v>
      </c>
      <c r="L88" s="103"/>
      <c r="M88" s="180" t="s">
        <v>5</v>
      </c>
      <c r="N88" s="181" t="s">
        <v>43</v>
      </c>
      <c r="O88" s="104"/>
      <c r="P88" s="182">
        <f t="shared" si="1"/>
        <v>0</v>
      </c>
      <c r="Q88" s="182">
        <v>0</v>
      </c>
      <c r="R88" s="182">
        <f t="shared" si="2"/>
        <v>0</v>
      </c>
      <c r="S88" s="182">
        <v>0</v>
      </c>
      <c r="T88" s="183">
        <f t="shared" si="3"/>
        <v>0</v>
      </c>
      <c r="AR88" s="92" t="s">
        <v>136</v>
      </c>
      <c r="AT88" s="92" t="s">
        <v>132</v>
      </c>
      <c r="AU88" s="92" t="s">
        <v>80</v>
      </c>
      <c r="AY88" s="92" t="s">
        <v>131</v>
      </c>
      <c r="BE88" s="184">
        <f t="shared" si="4"/>
        <v>0</v>
      </c>
      <c r="BF88" s="184">
        <f t="shared" si="5"/>
        <v>0</v>
      </c>
      <c r="BG88" s="184">
        <f t="shared" si="6"/>
        <v>0</v>
      </c>
      <c r="BH88" s="184">
        <f t="shared" si="7"/>
        <v>0</v>
      </c>
      <c r="BI88" s="184">
        <f t="shared" si="8"/>
        <v>0</v>
      </c>
      <c r="BJ88" s="92" t="s">
        <v>80</v>
      </c>
      <c r="BK88" s="184">
        <f t="shared" si="9"/>
        <v>0</v>
      </c>
      <c r="BL88" s="92" t="s">
        <v>136</v>
      </c>
      <c r="BM88" s="92" t="s">
        <v>144</v>
      </c>
    </row>
    <row r="89" spans="2:65" s="102" customFormat="1" ht="51" customHeight="1">
      <c r="B89" s="103"/>
      <c r="C89" s="173" t="s">
        <v>136</v>
      </c>
      <c r="D89" s="173" t="s">
        <v>132</v>
      </c>
      <c r="E89" s="174" t="s">
        <v>145</v>
      </c>
      <c r="F89" s="175" t="s">
        <v>146</v>
      </c>
      <c r="G89" s="176" t="s">
        <v>135</v>
      </c>
      <c r="H89" s="177">
        <v>1</v>
      </c>
      <c r="I89" s="178"/>
      <c r="J89" s="179">
        <f t="shared" si="0"/>
        <v>0</v>
      </c>
      <c r="K89" s="175" t="s">
        <v>5</v>
      </c>
      <c r="L89" s="103"/>
      <c r="M89" s="180" t="s">
        <v>5</v>
      </c>
      <c r="N89" s="181" t="s">
        <v>43</v>
      </c>
      <c r="O89" s="104"/>
      <c r="P89" s="182">
        <f t="shared" si="1"/>
        <v>0</v>
      </c>
      <c r="Q89" s="182">
        <v>0</v>
      </c>
      <c r="R89" s="182">
        <f t="shared" si="2"/>
        <v>0</v>
      </c>
      <c r="S89" s="182">
        <v>0</v>
      </c>
      <c r="T89" s="183">
        <f t="shared" si="3"/>
        <v>0</v>
      </c>
      <c r="AR89" s="92" t="s">
        <v>136</v>
      </c>
      <c r="AT89" s="92" t="s">
        <v>132</v>
      </c>
      <c r="AU89" s="92" t="s">
        <v>80</v>
      </c>
      <c r="AY89" s="92" t="s">
        <v>131</v>
      </c>
      <c r="BE89" s="184">
        <f t="shared" si="4"/>
        <v>0</v>
      </c>
      <c r="BF89" s="184">
        <f t="shared" si="5"/>
        <v>0</v>
      </c>
      <c r="BG89" s="184">
        <f t="shared" si="6"/>
        <v>0</v>
      </c>
      <c r="BH89" s="184">
        <f t="shared" si="7"/>
        <v>0</v>
      </c>
      <c r="BI89" s="184">
        <f t="shared" si="8"/>
        <v>0</v>
      </c>
      <c r="BJ89" s="92" t="s">
        <v>80</v>
      </c>
      <c r="BK89" s="184">
        <f t="shared" si="9"/>
        <v>0</v>
      </c>
      <c r="BL89" s="92" t="s">
        <v>136</v>
      </c>
      <c r="BM89" s="92" t="s">
        <v>147</v>
      </c>
    </row>
    <row r="90" spans="2:65" s="102" customFormat="1" ht="51" customHeight="1">
      <c r="B90" s="103"/>
      <c r="C90" s="173" t="s">
        <v>148</v>
      </c>
      <c r="D90" s="173" t="s">
        <v>132</v>
      </c>
      <c r="E90" s="174" t="s">
        <v>149</v>
      </c>
      <c r="F90" s="175" t="s">
        <v>150</v>
      </c>
      <c r="G90" s="176" t="s">
        <v>135</v>
      </c>
      <c r="H90" s="177">
        <v>1</v>
      </c>
      <c r="I90" s="178"/>
      <c r="J90" s="179">
        <f t="shared" si="0"/>
        <v>0</v>
      </c>
      <c r="K90" s="175" t="s">
        <v>5</v>
      </c>
      <c r="L90" s="103"/>
      <c r="M90" s="180" t="s">
        <v>5</v>
      </c>
      <c r="N90" s="181" t="s">
        <v>43</v>
      </c>
      <c r="O90" s="104"/>
      <c r="P90" s="182">
        <f t="shared" si="1"/>
        <v>0</v>
      </c>
      <c r="Q90" s="182">
        <v>0</v>
      </c>
      <c r="R90" s="182">
        <f t="shared" si="2"/>
        <v>0</v>
      </c>
      <c r="S90" s="182">
        <v>0</v>
      </c>
      <c r="T90" s="183">
        <f t="shared" si="3"/>
        <v>0</v>
      </c>
      <c r="AR90" s="92" t="s">
        <v>136</v>
      </c>
      <c r="AT90" s="92" t="s">
        <v>132</v>
      </c>
      <c r="AU90" s="92" t="s">
        <v>80</v>
      </c>
      <c r="AY90" s="92" t="s">
        <v>131</v>
      </c>
      <c r="BE90" s="184">
        <f t="shared" si="4"/>
        <v>0</v>
      </c>
      <c r="BF90" s="184">
        <f t="shared" si="5"/>
        <v>0</v>
      </c>
      <c r="BG90" s="184">
        <f t="shared" si="6"/>
        <v>0</v>
      </c>
      <c r="BH90" s="184">
        <f t="shared" si="7"/>
        <v>0</v>
      </c>
      <c r="BI90" s="184">
        <f t="shared" si="8"/>
        <v>0</v>
      </c>
      <c r="BJ90" s="92" t="s">
        <v>80</v>
      </c>
      <c r="BK90" s="184">
        <f t="shared" si="9"/>
        <v>0</v>
      </c>
      <c r="BL90" s="92" t="s">
        <v>136</v>
      </c>
      <c r="BM90" s="92" t="s">
        <v>151</v>
      </c>
    </row>
    <row r="91" spans="2:65" s="102" customFormat="1" ht="63.75" customHeight="1">
      <c r="B91" s="103"/>
      <c r="C91" s="173" t="s">
        <v>152</v>
      </c>
      <c r="D91" s="173" t="s">
        <v>132</v>
      </c>
      <c r="E91" s="174" t="s">
        <v>153</v>
      </c>
      <c r="F91" s="175" t="s">
        <v>154</v>
      </c>
      <c r="G91" s="176" t="s">
        <v>135</v>
      </c>
      <c r="H91" s="177">
        <v>1</v>
      </c>
      <c r="I91" s="178"/>
      <c r="J91" s="179">
        <f t="shared" si="0"/>
        <v>0</v>
      </c>
      <c r="K91" s="175" t="s">
        <v>5</v>
      </c>
      <c r="L91" s="103"/>
      <c r="M91" s="180" t="s">
        <v>5</v>
      </c>
      <c r="N91" s="181" t="s">
        <v>43</v>
      </c>
      <c r="O91" s="104"/>
      <c r="P91" s="182">
        <f t="shared" si="1"/>
        <v>0</v>
      </c>
      <c r="Q91" s="182">
        <v>0</v>
      </c>
      <c r="R91" s="182">
        <f t="shared" si="2"/>
        <v>0</v>
      </c>
      <c r="S91" s="182">
        <v>0</v>
      </c>
      <c r="T91" s="183">
        <f t="shared" si="3"/>
        <v>0</v>
      </c>
      <c r="AR91" s="92" t="s">
        <v>136</v>
      </c>
      <c r="AT91" s="92" t="s">
        <v>132</v>
      </c>
      <c r="AU91" s="92" t="s">
        <v>80</v>
      </c>
      <c r="AY91" s="92" t="s">
        <v>131</v>
      </c>
      <c r="BE91" s="184">
        <f t="shared" si="4"/>
        <v>0</v>
      </c>
      <c r="BF91" s="184">
        <f t="shared" si="5"/>
        <v>0</v>
      </c>
      <c r="BG91" s="184">
        <f t="shared" si="6"/>
        <v>0</v>
      </c>
      <c r="BH91" s="184">
        <f t="shared" si="7"/>
        <v>0</v>
      </c>
      <c r="BI91" s="184">
        <f t="shared" si="8"/>
        <v>0</v>
      </c>
      <c r="BJ91" s="92" t="s">
        <v>80</v>
      </c>
      <c r="BK91" s="184">
        <f t="shared" si="9"/>
        <v>0</v>
      </c>
      <c r="BL91" s="92" t="s">
        <v>136</v>
      </c>
      <c r="BM91" s="92" t="s">
        <v>155</v>
      </c>
    </row>
    <row r="92" spans="2:65" s="102" customFormat="1" ht="38.25" customHeight="1">
      <c r="B92" s="103"/>
      <c r="C92" s="173" t="s">
        <v>156</v>
      </c>
      <c r="D92" s="173" t="s">
        <v>132</v>
      </c>
      <c r="E92" s="174" t="s">
        <v>157</v>
      </c>
      <c r="F92" s="175" t="s">
        <v>158</v>
      </c>
      <c r="G92" s="176" t="s">
        <v>135</v>
      </c>
      <c r="H92" s="177">
        <v>1</v>
      </c>
      <c r="I92" s="178"/>
      <c r="J92" s="179">
        <f t="shared" si="0"/>
        <v>0</v>
      </c>
      <c r="K92" s="175" t="s">
        <v>5</v>
      </c>
      <c r="L92" s="103"/>
      <c r="M92" s="180" t="s">
        <v>5</v>
      </c>
      <c r="N92" s="181" t="s">
        <v>43</v>
      </c>
      <c r="O92" s="104"/>
      <c r="P92" s="182">
        <f t="shared" si="1"/>
        <v>0</v>
      </c>
      <c r="Q92" s="182">
        <v>0</v>
      </c>
      <c r="R92" s="182">
        <f t="shared" si="2"/>
        <v>0</v>
      </c>
      <c r="S92" s="182">
        <v>0</v>
      </c>
      <c r="T92" s="183">
        <f t="shared" si="3"/>
        <v>0</v>
      </c>
      <c r="AR92" s="92" t="s">
        <v>136</v>
      </c>
      <c r="AT92" s="92" t="s">
        <v>132</v>
      </c>
      <c r="AU92" s="92" t="s">
        <v>80</v>
      </c>
      <c r="AY92" s="92" t="s">
        <v>131</v>
      </c>
      <c r="BE92" s="184">
        <f t="shared" si="4"/>
        <v>0</v>
      </c>
      <c r="BF92" s="184">
        <f t="shared" si="5"/>
        <v>0</v>
      </c>
      <c r="BG92" s="184">
        <f t="shared" si="6"/>
        <v>0</v>
      </c>
      <c r="BH92" s="184">
        <f t="shared" si="7"/>
        <v>0</v>
      </c>
      <c r="BI92" s="184">
        <f t="shared" si="8"/>
        <v>0</v>
      </c>
      <c r="BJ92" s="92" t="s">
        <v>80</v>
      </c>
      <c r="BK92" s="184">
        <f t="shared" si="9"/>
        <v>0</v>
      </c>
      <c r="BL92" s="92" t="s">
        <v>136</v>
      </c>
      <c r="BM92" s="92" t="s">
        <v>159</v>
      </c>
    </row>
    <row r="93" spans="2:65" s="102" customFormat="1" ht="102" customHeight="1">
      <c r="B93" s="103"/>
      <c r="C93" s="173" t="s">
        <v>160</v>
      </c>
      <c r="D93" s="173" t="s">
        <v>132</v>
      </c>
      <c r="E93" s="174" t="s">
        <v>161</v>
      </c>
      <c r="F93" s="175" t="s">
        <v>162</v>
      </c>
      <c r="G93" s="176" t="s">
        <v>135</v>
      </c>
      <c r="H93" s="177">
        <v>1</v>
      </c>
      <c r="I93" s="178"/>
      <c r="J93" s="179">
        <f t="shared" si="0"/>
        <v>0</v>
      </c>
      <c r="K93" s="175" t="s">
        <v>5</v>
      </c>
      <c r="L93" s="103"/>
      <c r="M93" s="180" t="s">
        <v>5</v>
      </c>
      <c r="N93" s="181" t="s">
        <v>43</v>
      </c>
      <c r="O93" s="104"/>
      <c r="P93" s="182">
        <f t="shared" si="1"/>
        <v>0</v>
      </c>
      <c r="Q93" s="182">
        <v>0</v>
      </c>
      <c r="R93" s="182">
        <f t="shared" si="2"/>
        <v>0</v>
      </c>
      <c r="S93" s="182">
        <v>0</v>
      </c>
      <c r="T93" s="183">
        <f t="shared" si="3"/>
        <v>0</v>
      </c>
      <c r="AR93" s="92" t="s">
        <v>136</v>
      </c>
      <c r="AT93" s="92" t="s">
        <v>132</v>
      </c>
      <c r="AU93" s="92" t="s">
        <v>80</v>
      </c>
      <c r="AY93" s="92" t="s">
        <v>131</v>
      </c>
      <c r="BE93" s="184">
        <f t="shared" si="4"/>
        <v>0</v>
      </c>
      <c r="BF93" s="184">
        <f t="shared" si="5"/>
        <v>0</v>
      </c>
      <c r="BG93" s="184">
        <f t="shared" si="6"/>
        <v>0</v>
      </c>
      <c r="BH93" s="184">
        <f t="shared" si="7"/>
        <v>0</v>
      </c>
      <c r="BI93" s="184">
        <f t="shared" si="8"/>
        <v>0</v>
      </c>
      <c r="BJ93" s="92" t="s">
        <v>80</v>
      </c>
      <c r="BK93" s="184">
        <f t="shared" si="9"/>
        <v>0</v>
      </c>
      <c r="BL93" s="92" t="s">
        <v>136</v>
      </c>
      <c r="BM93" s="92" t="s">
        <v>163</v>
      </c>
    </row>
    <row r="94" spans="2:65" s="102" customFormat="1" ht="25.5" customHeight="1">
      <c r="B94" s="103"/>
      <c r="C94" s="173" t="s">
        <v>164</v>
      </c>
      <c r="D94" s="173" t="s">
        <v>132</v>
      </c>
      <c r="E94" s="174" t="s">
        <v>165</v>
      </c>
      <c r="F94" s="175" t="s">
        <v>166</v>
      </c>
      <c r="G94" s="176" t="s">
        <v>135</v>
      </c>
      <c r="H94" s="177">
        <v>1</v>
      </c>
      <c r="I94" s="178"/>
      <c r="J94" s="179">
        <f t="shared" si="0"/>
        <v>0</v>
      </c>
      <c r="K94" s="175" t="s">
        <v>5</v>
      </c>
      <c r="L94" s="103"/>
      <c r="M94" s="180" t="s">
        <v>5</v>
      </c>
      <c r="N94" s="181" t="s">
        <v>43</v>
      </c>
      <c r="O94" s="104"/>
      <c r="P94" s="182">
        <f t="shared" si="1"/>
        <v>0</v>
      </c>
      <c r="Q94" s="182">
        <v>0</v>
      </c>
      <c r="R94" s="182">
        <f t="shared" si="2"/>
        <v>0</v>
      </c>
      <c r="S94" s="182">
        <v>0</v>
      </c>
      <c r="T94" s="183">
        <f t="shared" si="3"/>
        <v>0</v>
      </c>
      <c r="AR94" s="92" t="s">
        <v>136</v>
      </c>
      <c r="AT94" s="92" t="s">
        <v>132</v>
      </c>
      <c r="AU94" s="92" t="s">
        <v>80</v>
      </c>
      <c r="AY94" s="92" t="s">
        <v>131</v>
      </c>
      <c r="BE94" s="184">
        <f t="shared" si="4"/>
        <v>0</v>
      </c>
      <c r="BF94" s="184">
        <f t="shared" si="5"/>
        <v>0</v>
      </c>
      <c r="BG94" s="184">
        <f t="shared" si="6"/>
        <v>0</v>
      </c>
      <c r="BH94" s="184">
        <f t="shared" si="7"/>
        <v>0</v>
      </c>
      <c r="BI94" s="184">
        <f t="shared" si="8"/>
        <v>0</v>
      </c>
      <c r="BJ94" s="92" t="s">
        <v>80</v>
      </c>
      <c r="BK94" s="184">
        <f t="shared" si="9"/>
        <v>0</v>
      </c>
      <c r="BL94" s="92" t="s">
        <v>136</v>
      </c>
      <c r="BM94" s="92" t="s">
        <v>167</v>
      </c>
    </row>
    <row r="95" spans="2:65" s="102" customFormat="1" ht="38.25" customHeight="1">
      <c r="B95" s="103"/>
      <c r="C95" s="173" t="s">
        <v>168</v>
      </c>
      <c r="D95" s="173" t="s">
        <v>132</v>
      </c>
      <c r="E95" s="174" t="s">
        <v>169</v>
      </c>
      <c r="F95" s="175" t="s">
        <v>170</v>
      </c>
      <c r="G95" s="176" t="s">
        <v>135</v>
      </c>
      <c r="H95" s="177">
        <v>1</v>
      </c>
      <c r="I95" s="178"/>
      <c r="J95" s="179">
        <f t="shared" si="0"/>
        <v>0</v>
      </c>
      <c r="K95" s="175" t="s">
        <v>5</v>
      </c>
      <c r="L95" s="103"/>
      <c r="M95" s="180" t="s">
        <v>5</v>
      </c>
      <c r="N95" s="181" t="s">
        <v>43</v>
      </c>
      <c r="O95" s="104"/>
      <c r="P95" s="182">
        <f t="shared" si="1"/>
        <v>0</v>
      </c>
      <c r="Q95" s="182">
        <v>0</v>
      </c>
      <c r="R95" s="182">
        <f t="shared" si="2"/>
        <v>0</v>
      </c>
      <c r="S95" s="182">
        <v>0</v>
      </c>
      <c r="T95" s="183">
        <f t="shared" si="3"/>
        <v>0</v>
      </c>
      <c r="AR95" s="92" t="s">
        <v>136</v>
      </c>
      <c r="AT95" s="92" t="s">
        <v>132</v>
      </c>
      <c r="AU95" s="92" t="s">
        <v>80</v>
      </c>
      <c r="AY95" s="92" t="s">
        <v>131</v>
      </c>
      <c r="BE95" s="184">
        <f t="shared" si="4"/>
        <v>0</v>
      </c>
      <c r="BF95" s="184">
        <f t="shared" si="5"/>
        <v>0</v>
      </c>
      <c r="BG95" s="184">
        <f t="shared" si="6"/>
        <v>0</v>
      </c>
      <c r="BH95" s="184">
        <f t="shared" si="7"/>
        <v>0</v>
      </c>
      <c r="BI95" s="184">
        <f t="shared" si="8"/>
        <v>0</v>
      </c>
      <c r="BJ95" s="92" t="s">
        <v>80</v>
      </c>
      <c r="BK95" s="184">
        <f t="shared" si="9"/>
        <v>0</v>
      </c>
      <c r="BL95" s="92" t="s">
        <v>136</v>
      </c>
      <c r="BM95" s="92" t="s">
        <v>171</v>
      </c>
    </row>
    <row r="96" spans="2:65" s="102" customFormat="1" ht="38.25" customHeight="1">
      <c r="B96" s="103"/>
      <c r="C96" s="173" t="s">
        <v>129</v>
      </c>
      <c r="D96" s="173" t="s">
        <v>132</v>
      </c>
      <c r="E96" s="174" t="s">
        <v>172</v>
      </c>
      <c r="F96" s="175" t="s">
        <v>173</v>
      </c>
      <c r="G96" s="176" t="s">
        <v>135</v>
      </c>
      <c r="H96" s="177">
        <v>1</v>
      </c>
      <c r="I96" s="178"/>
      <c r="J96" s="179">
        <f t="shared" si="0"/>
        <v>0</v>
      </c>
      <c r="K96" s="175" t="s">
        <v>5</v>
      </c>
      <c r="L96" s="103"/>
      <c r="M96" s="180" t="s">
        <v>5</v>
      </c>
      <c r="N96" s="181" t="s">
        <v>43</v>
      </c>
      <c r="O96" s="104"/>
      <c r="P96" s="182">
        <f t="shared" si="1"/>
        <v>0</v>
      </c>
      <c r="Q96" s="182">
        <v>0</v>
      </c>
      <c r="R96" s="182">
        <f t="shared" si="2"/>
        <v>0</v>
      </c>
      <c r="S96" s="182">
        <v>0</v>
      </c>
      <c r="T96" s="183">
        <f t="shared" si="3"/>
        <v>0</v>
      </c>
      <c r="AR96" s="92" t="s">
        <v>136</v>
      </c>
      <c r="AT96" s="92" t="s">
        <v>132</v>
      </c>
      <c r="AU96" s="92" t="s">
        <v>80</v>
      </c>
      <c r="AY96" s="92" t="s">
        <v>131</v>
      </c>
      <c r="BE96" s="184">
        <f t="shared" si="4"/>
        <v>0</v>
      </c>
      <c r="BF96" s="184">
        <f t="shared" si="5"/>
        <v>0</v>
      </c>
      <c r="BG96" s="184">
        <f t="shared" si="6"/>
        <v>0</v>
      </c>
      <c r="BH96" s="184">
        <f t="shared" si="7"/>
        <v>0</v>
      </c>
      <c r="BI96" s="184">
        <f t="shared" si="8"/>
        <v>0</v>
      </c>
      <c r="BJ96" s="92" t="s">
        <v>80</v>
      </c>
      <c r="BK96" s="184">
        <f t="shared" si="9"/>
        <v>0</v>
      </c>
      <c r="BL96" s="92" t="s">
        <v>136</v>
      </c>
      <c r="BM96" s="92" t="s">
        <v>174</v>
      </c>
    </row>
    <row r="97" spans="2:63" s="163" customFormat="1" ht="37.35" customHeight="1">
      <c r="B97" s="162"/>
      <c r="D97" s="164" t="s">
        <v>71</v>
      </c>
      <c r="E97" s="165" t="s">
        <v>80</v>
      </c>
      <c r="F97" s="165" t="s">
        <v>175</v>
      </c>
      <c r="J97" s="166">
        <f>BK97</f>
        <v>0</v>
      </c>
      <c r="L97" s="162"/>
      <c r="M97" s="167"/>
      <c r="N97" s="168"/>
      <c r="O97" s="168"/>
      <c r="P97" s="169">
        <f>SUM(P98:P137)</f>
        <v>0</v>
      </c>
      <c r="Q97" s="168"/>
      <c r="R97" s="169">
        <f>SUM(R98:R137)</f>
        <v>0</v>
      </c>
      <c r="S97" s="168"/>
      <c r="T97" s="170">
        <f>SUM(T98:T137)</f>
        <v>0</v>
      </c>
      <c r="AR97" s="164" t="s">
        <v>80</v>
      </c>
      <c r="AT97" s="171" t="s">
        <v>71</v>
      </c>
      <c r="AU97" s="171" t="s">
        <v>72</v>
      </c>
      <c r="AY97" s="164" t="s">
        <v>131</v>
      </c>
      <c r="BK97" s="172">
        <f>SUM(BK98:BK137)</f>
        <v>0</v>
      </c>
    </row>
    <row r="98" spans="2:65" s="102" customFormat="1" ht="16.5" customHeight="1">
      <c r="B98" s="103"/>
      <c r="C98" s="173" t="s">
        <v>176</v>
      </c>
      <c r="D98" s="173" t="s">
        <v>132</v>
      </c>
      <c r="E98" s="174" t="s">
        <v>177</v>
      </c>
      <c r="F98" s="175" t="s">
        <v>178</v>
      </c>
      <c r="G98" s="176" t="s">
        <v>179</v>
      </c>
      <c r="H98" s="177">
        <v>83.7</v>
      </c>
      <c r="I98" s="178"/>
      <c r="J98" s="179">
        <f>ROUND(I98*H98,2)</f>
        <v>0</v>
      </c>
      <c r="K98" s="175" t="s">
        <v>5</v>
      </c>
      <c r="L98" s="103"/>
      <c r="M98" s="180" t="s">
        <v>5</v>
      </c>
      <c r="N98" s="181" t="s">
        <v>43</v>
      </c>
      <c r="O98" s="104"/>
      <c r="P98" s="182">
        <f>O98*H98</f>
        <v>0</v>
      </c>
      <c r="Q98" s="182">
        <v>0</v>
      </c>
      <c r="R98" s="182">
        <f>Q98*H98</f>
        <v>0</v>
      </c>
      <c r="S98" s="182">
        <v>0</v>
      </c>
      <c r="T98" s="183">
        <f>S98*H98</f>
        <v>0</v>
      </c>
      <c r="AR98" s="92" t="s">
        <v>136</v>
      </c>
      <c r="AT98" s="92" t="s">
        <v>132</v>
      </c>
      <c r="AU98" s="92" t="s">
        <v>80</v>
      </c>
      <c r="AY98" s="92" t="s">
        <v>131</v>
      </c>
      <c r="BE98" s="184">
        <f>IF(N98="základní",J98,0)</f>
        <v>0</v>
      </c>
      <c r="BF98" s="184">
        <f>IF(N98="snížená",J98,0)</f>
        <v>0</v>
      </c>
      <c r="BG98" s="184">
        <f>IF(N98="zákl. přenesená",J98,0)</f>
        <v>0</v>
      </c>
      <c r="BH98" s="184">
        <f>IF(N98="sníž. přenesená",J98,0)</f>
        <v>0</v>
      </c>
      <c r="BI98" s="184">
        <f>IF(N98="nulová",J98,0)</f>
        <v>0</v>
      </c>
      <c r="BJ98" s="92" t="s">
        <v>80</v>
      </c>
      <c r="BK98" s="184">
        <f>ROUND(I98*H98,2)</f>
        <v>0</v>
      </c>
      <c r="BL98" s="92" t="s">
        <v>136</v>
      </c>
      <c r="BM98" s="92" t="s">
        <v>82</v>
      </c>
    </row>
    <row r="99" spans="2:47" s="102" customFormat="1" ht="27">
      <c r="B99" s="103"/>
      <c r="D99" s="185" t="s">
        <v>180</v>
      </c>
      <c r="F99" s="186" t="s">
        <v>181</v>
      </c>
      <c r="L99" s="103"/>
      <c r="M99" s="187"/>
      <c r="N99" s="104"/>
      <c r="O99" s="104"/>
      <c r="P99" s="104"/>
      <c r="Q99" s="104"/>
      <c r="R99" s="104"/>
      <c r="S99" s="104"/>
      <c r="T99" s="188"/>
      <c r="AT99" s="92" t="s">
        <v>180</v>
      </c>
      <c r="AU99" s="92" t="s">
        <v>80</v>
      </c>
    </row>
    <row r="100" spans="2:51" s="190" customFormat="1" ht="13.5">
      <c r="B100" s="189"/>
      <c r="D100" s="185" t="s">
        <v>182</v>
      </c>
      <c r="E100" s="191" t="s">
        <v>5</v>
      </c>
      <c r="F100" s="192" t="s">
        <v>183</v>
      </c>
      <c r="H100" s="193">
        <v>69.6</v>
      </c>
      <c r="L100" s="189"/>
      <c r="M100" s="194"/>
      <c r="N100" s="195"/>
      <c r="O100" s="195"/>
      <c r="P100" s="195"/>
      <c r="Q100" s="195"/>
      <c r="R100" s="195"/>
      <c r="S100" s="195"/>
      <c r="T100" s="196"/>
      <c r="AT100" s="191" t="s">
        <v>182</v>
      </c>
      <c r="AU100" s="191" t="s">
        <v>80</v>
      </c>
      <c r="AV100" s="190" t="s">
        <v>82</v>
      </c>
      <c r="AW100" s="190" t="s">
        <v>35</v>
      </c>
      <c r="AX100" s="190" t="s">
        <v>72</v>
      </c>
      <c r="AY100" s="191" t="s">
        <v>131</v>
      </c>
    </row>
    <row r="101" spans="2:51" s="190" customFormat="1" ht="13.5">
      <c r="B101" s="189"/>
      <c r="D101" s="185" t="s">
        <v>182</v>
      </c>
      <c r="E101" s="191" t="s">
        <v>5</v>
      </c>
      <c r="F101" s="192" t="s">
        <v>184</v>
      </c>
      <c r="H101" s="193">
        <v>14.1</v>
      </c>
      <c r="L101" s="189"/>
      <c r="M101" s="194"/>
      <c r="N101" s="195"/>
      <c r="O101" s="195"/>
      <c r="P101" s="195"/>
      <c r="Q101" s="195"/>
      <c r="R101" s="195"/>
      <c r="S101" s="195"/>
      <c r="T101" s="196"/>
      <c r="AT101" s="191" t="s">
        <v>182</v>
      </c>
      <c r="AU101" s="191" t="s">
        <v>80</v>
      </c>
      <c r="AV101" s="190" t="s">
        <v>82</v>
      </c>
      <c r="AW101" s="190" t="s">
        <v>35</v>
      </c>
      <c r="AX101" s="190" t="s">
        <v>72</v>
      </c>
      <c r="AY101" s="191" t="s">
        <v>131</v>
      </c>
    </row>
    <row r="102" spans="2:51" s="198" customFormat="1" ht="13.5">
      <c r="B102" s="197"/>
      <c r="D102" s="185" t="s">
        <v>182</v>
      </c>
      <c r="E102" s="199" t="s">
        <v>5</v>
      </c>
      <c r="F102" s="200" t="s">
        <v>185</v>
      </c>
      <c r="H102" s="201">
        <v>83.7</v>
      </c>
      <c r="L102" s="197"/>
      <c r="M102" s="202"/>
      <c r="N102" s="203"/>
      <c r="O102" s="203"/>
      <c r="P102" s="203"/>
      <c r="Q102" s="203"/>
      <c r="R102" s="203"/>
      <c r="S102" s="203"/>
      <c r="T102" s="204"/>
      <c r="AT102" s="199" t="s">
        <v>182</v>
      </c>
      <c r="AU102" s="199" t="s">
        <v>80</v>
      </c>
      <c r="AV102" s="198" t="s">
        <v>136</v>
      </c>
      <c r="AW102" s="198" t="s">
        <v>35</v>
      </c>
      <c r="AX102" s="198" t="s">
        <v>80</v>
      </c>
      <c r="AY102" s="199" t="s">
        <v>131</v>
      </c>
    </row>
    <row r="103" spans="2:65" s="102" customFormat="1" ht="16.5" customHeight="1">
      <c r="B103" s="103"/>
      <c r="C103" s="173" t="s">
        <v>186</v>
      </c>
      <c r="D103" s="173" t="s">
        <v>132</v>
      </c>
      <c r="E103" s="174" t="s">
        <v>187</v>
      </c>
      <c r="F103" s="175" t="s">
        <v>188</v>
      </c>
      <c r="G103" s="176" t="s">
        <v>189</v>
      </c>
      <c r="H103" s="177">
        <v>38.3</v>
      </c>
      <c r="I103" s="178"/>
      <c r="J103" s="179">
        <f>ROUND(I103*H103,2)</f>
        <v>0</v>
      </c>
      <c r="K103" s="175" t="s">
        <v>5</v>
      </c>
      <c r="L103" s="103"/>
      <c r="M103" s="180" t="s">
        <v>5</v>
      </c>
      <c r="N103" s="181" t="s">
        <v>43</v>
      </c>
      <c r="O103" s="104"/>
      <c r="P103" s="182">
        <f>O103*H103</f>
        <v>0</v>
      </c>
      <c r="Q103" s="182">
        <v>0</v>
      </c>
      <c r="R103" s="182">
        <f>Q103*H103</f>
        <v>0</v>
      </c>
      <c r="S103" s="182">
        <v>0</v>
      </c>
      <c r="T103" s="183">
        <f>S103*H103</f>
        <v>0</v>
      </c>
      <c r="AR103" s="92" t="s">
        <v>136</v>
      </c>
      <c r="AT103" s="92" t="s">
        <v>132</v>
      </c>
      <c r="AU103" s="92" t="s">
        <v>80</v>
      </c>
      <c r="AY103" s="92" t="s">
        <v>131</v>
      </c>
      <c r="BE103" s="184">
        <f>IF(N103="základní",J103,0)</f>
        <v>0</v>
      </c>
      <c r="BF103" s="184">
        <f>IF(N103="snížená",J103,0)</f>
        <v>0</v>
      </c>
      <c r="BG103" s="184">
        <f>IF(N103="zákl. přenesená",J103,0)</f>
        <v>0</v>
      </c>
      <c r="BH103" s="184">
        <f>IF(N103="sníž. přenesená",J103,0)</f>
        <v>0</v>
      </c>
      <c r="BI103" s="184">
        <f>IF(N103="nulová",J103,0)</f>
        <v>0</v>
      </c>
      <c r="BJ103" s="92" t="s">
        <v>80</v>
      </c>
      <c r="BK103" s="184">
        <f>ROUND(I103*H103,2)</f>
        <v>0</v>
      </c>
      <c r="BL103" s="92" t="s">
        <v>136</v>
      </c>
      <c r="BM103" s="92" t="s">
        <v>136</v>
      </c>
    </row>
    <row r="104" spans="2:47" s="102" customFormat="1" ht="40.5">
      <c r="B104" s="103"/>
      <c r="D104" s="185" t="s">
        <v>180</v>
      </c>
      <c r="F104" s="186" t="s">
        <v>190</v>
      </c>
      <c r="L104" s="103"/>
      <c r="M104" s="187"/>
      <c r="N104" s="104"/>
      <c r="O104" s="104"/>
      <c r="P104" s="104"/>
      <c r="Q104" s="104"/>
      <c r="R104" s="104"/>
      <c r="S104" s="104"/>
      <c r="T104" s="188"/>
      <c r="AT104" s="92" t="s">
        <v>180</v>
      </c>
      <c r="AU104" s="92" t="s">
        <v>80</v>
      </c>
    </row>
    <row r="105" spans="2:51" s="190" customFormat="1" ht="13.5">
      <c r="B105" s="189"/>
      <c r="D105" s="185" t="s">
        <v>182</v>
      </c>
      <c r="E105" s="191" t="s">
        <v>5</v>
      </c>
      <c r="F105" s="192" t="s">
        <v>191</v>
      </c>
      <c r="H105" s="193">
        <v>38.3</v>
      </c>
      <c r="L105" s="189"/>
      <c r="M105" s="194"/>
      <c r="N105" s="195"/>
      <c r="O105" s="195"/>
      <c r="P105" s="195"/>
      <c r="Q105" s="195"/>
      <c r="R105" s="195"/>
      <c r="S105" s="195"/>
      <c r="T105" s="196"/>
      <c r="AT105" s="191" t="s">
        <v>182</v>
      </c>
      <c r="AU105" s="191" t="s">
        <v>80</v>
      </c>
      <c r="AV105" s="190" t="s">
        <v>82</v>
      </c>
      <c r="AW105" s="190" t="s">
        <v>35</v>
      </c>
      <c r="AX105" s="190" t="s">
        <v>72</v>
      </c>
      <c r="AY105" s="191" t="s">
        <v>131</v>
      </c>
    </row>
    <row r="106" spans="2:51" s="198" customFormat="1" ht="13.5">
      <c r="B106" s="197"/>
      <c r="D106" s="185" t="s">
        <v>182</v>
      </c>
      <c r="E106" s="199" t="s">
        <v>5</v>
      </c>
      <c r="F106" s="200" t="s">
        <v>185</v>
      </c>
      <c r="H106" s="201">
        <v>38.3</v>
      </c>
      <c r="L106" s="197"/>
      <c r="M106" s="202"/>
      <c r="N106" s="203"/>
      <c r="O106" s="203"/>
      <c r="P106" s="203"/>
      <c r="Q106" s="203"/>
      <c r="R106" s="203"/>
      <c r="S106" s="203"/>
      <c r="T106" s="204"/>
      <c r="AT106" s="199" t="s">
        <v>182</v>
      </c>
      <c r="AU106" s="199" t="s">
        <v>80</v>
      </c>
      <c r="AV106" s="198" t="s">
        <v>136</v>
      </c>
      <c r="AW106" s="198" t="s">
        <v>35</v>
      </c>
      <c r="AX106" s="198" t="s">
        <v>80</v>
      </c>
      <c r="AY106" s="199" t="s">
        <v>131</v>
      </c>
    </row>
    <row r="107" spans="2:65" s="102" customFormat="1" ht="16.5" customHeight="1">
      <c r="B107" s="103"/>
      <c r="C107" s="173" t="s">
        <v>192</v>
      </c>
      <c r="D107" s="173" t="s">
        <v>132</v>
      </c>
      <c r="E107" s="174" t="s">
        <v>193</v>
      </c>
      <c r="F107" s="175" t="s">
        <v>194</v>
      </c>
      <c r="G107" s="176" t="s">
        <v>189</v>
      </c>
      <c r="H107" s="177">
        <v>15.22</v>
      </c>
      <c r="I107" s="178"/>
      <c r="J107" s="179">
        <f>ROUND(I107*H107,2)</f>
        <v>0</v>
      </c>
      <c r="K107" s="175" t="s">
        <v>5</v>
      </c>
      <c r="L107" s="103"/>
      <c r="M107" s="180" t="s">
        <v>5</v>
      </c>
      <c r="N107" s="181" t="s">
        <v>43</v>
      </c>
      <c r="O107" s="104"/>
      <c r="P107" s="182">
        <f>O107*H107</f>
        <v>0</v>
      </c>
      <c r="Q107" s="182">
        <v>0</v>
      </c>
      <c r="R107" s="182">
        <f>Q107*H107</f>
        <v>0</v>
      </c>
      <c r="S107" s="182">
        <v>0</v>
      </c>
      <c r="T107" s="183">
        <f>S107*H107</f>
        <v>0</v>
      </c>
      <c r="AR107" s="92" t="s">
        <v>136</v>
      </c>
      <c r="AT107" s="92" t="s">
        <v>132</v>
      </c>
      <c r="AU107" s="92" t="s">
        <v>80</v>
      </c>
      <c r="AY107" s="92" t="s">
        <v>131</v>
      </c>
      <c r="BE107" s="184">
        <f>IF(N107="základní",J107,0)</f>
        <v>0</v>
      </c>
      <c r="BF107" s="184">
        <f>IF(N107="snížená",J107,0)</f>
        <v>0</v>
      </c>
      <c r="BG107" s="184">
        <f>IF(N107="zákl. přenesená",J107,0)</f>
        <v>0</v>
      </c>
      <c r="BH107" s="184">
        <f>IF(N107="sníž. přenesená",J107,0)</f>
        <v>0</v>
      </c>
      <c r="BI107" s="184">
        <f>IF(N107="nulová",J107,0)</f>
        <v>0</v>
      </c>
      <c r="BJ107" s="92" t="s">
        <v>80</v>
      </c>
      <c r="BK107" s="184">
        <f>ROUND(I107*H107,2)</f>
        <v>0</v>
      </c>
      <c r="BL107" s="92" t="s">
        <v>136</v>
      </c>
      <c r="BM107" s="92" t="s">
        <v>152</v>
      </c>
    </row>
    <row r="108" spans="2:47" s="102" customFormat="1" ht="27">
      <c r="B108" s="103"/>
      <c r="D108" s="185" t="s">
        <v>180</v>
      </c>
      <c r="F108" s="186" t="s">
        <v>195</v>
      </c>
      <c r="L108" s="103"/>
      <c r="M108" s="187"/>
      <c r="N108" s="104"/>
      <c r="O108" s="104"/>
      <c r="P108" s="104"/>
      <c r="Q108" s="104"/>
      <c r="R108" s="104"/>
      <c r="S108" s="104"/>
      <c r="T108" s="188"/>
      <c r="AT108" s="92" t="s">
        <v>180</v>
      </c>
      <c r="AU108" s="92" t="s">
        <v>80</v>
      </c>
    </row>
    <row r="109" spans="2:51" s="190" customFormat="1" ht="13.5">
      <c r="B109" s="189"/>
      <c r="D109" s="185" t="s">
        <v>182</v>
      </c>
      <c r="E109" s="191" t="s">
        <v>5</v>
      </c>
      <c r="F109" s="192" t="s">
        <v>196</v>
      </c>
      <c r="H109" s="193">
        <v>15.22</v>
      </c>
      <c r="L109" s="189"/>
      <c r="M109" s="194"/>
      <c r="N109" s="195"/>
      <c r="O109" s="195"/>
      <c r="P109" s="195"/>
      <c r="Q109" s="195"/>
      <c r="R109" s="195"/>
      <c r="S109" s="195"/>
      <c r="T109" s="196"/>
      <c r="AT109" s="191" t="s">
        <v>182</v>
      </c>
      <c r="AU109" s="191" t="s">
        <v>80</v>
      </c>
      <c r="AV109" s="190" t="s">
        <v>82</v>
      </c>
      <c r="AW109" s="190" t="s">
        <v>35</v>
      </c>
      <c r="AX109" s="190" t="s">
        <v>72</v>
      </c>
      <c r="AY109" s="191" t="s">
        <v>131</v>
      </c>
    </row>
    <row r="110" spans="2:51" s="198" customFormat="1" ht="13.5">
      <c r="B110" s="197"/>
      <c r="D110" s="185" t="s">
        <v>182</v>
      </c>
      <c r="E110" s="199" t="s">
        <v>5</v>
      </c>
      <c r="F110" s="200" t="s">
        <v>185</v>
      </c>
      <c r="H110" s="201">
        <v>15.22</v>
      </c>
      <c r="L110" s="197"/>
      <c r="M110" s="202"/>
      <c r="N110" s="203"/>
      <c r="O110" s="203"/>
      <c r="P110" s="203"/>
      <c r="Q110" s="203"/>
      <c r="R110" s="203"/>
      <c r="S110" s="203"/>
      <c r="T110" s="204"/>
      <c r="AT110" s="199" t="s">
        <v>182</v>
      </c>
      <c r="AU110" s="199" t="s">
        <v>80</v>
      </c>
      <c r="AV110" s="198" t="s">
        <v>136</v>
      </c>
      <c r="AW110" s="198" t="s">
        <v>35</v>
      </c>
      <c r="AX110" s="198" t="s">
        <v>80</v>
      </c>
      <c r="AY110" s="199" t="s">
        <v>131</v>
      </c>
    </row>
    <row r="111" spans="2:65" s="102" customFormat="1" ht="16.5" customHeight="1">
      <c r="B111" s="103"/>
      <c r="C111" s="173" t="s">
        <v>11</v>
      </c>
      <c r="D111" s="173" t="s">
        <v>132</v>
      </c>
      <c r="E111" s="174" t="s">
        <v>197</v>
      </c>
      <c r="F111" s="175" t="s">
        <v>198</v>
      </c>
      <c r="G111" s="176" t="s">
        <v>189</v>
      </c>
      <c r="H111" s="177">
        <v>15.22</v>
      </c>
      <c r="I111" s="178"/>
      <c r="J111" s="179">
        <f>ROUND(I111*H111,2)</f>
        <v>0</v>
      </c>
      <c r="K111" s="175" t="s">
        <v>5</v>
      </c>
      <c r="L111" s="103"/>
      <c r="M111" s="180" t="s">
        <v>5</v>
      </c>
      <c r="N111" s="181" t="s">
        <v>43</v>
      </c>
      <c r="O111" s="104"/>
      <c r="P111" s="182">
        <f>O111*H111</f>
        <v>0</v>
      </c>
      <c r="Q111" s="182">
        <v>0</v>
      </c>
      <c r="R111" s="182">
        <f>Q111*H111</f>
        <v>0</v>
      </c>
      <c r="S111" s="182">
        <v>0</v>
      </c>
      <c r="T111" s="183">
        <f>S111*H111</f>
        <v>0</v>
      </c>
      <c r="AR111" s="92" t="s">
        <v>136</v>
      </c>
      <c r="AT111" s="92" t="s">
        <v>132</v>
      </c>
      <c r="AU111" s="92" t="s">
        <v>80</v>
      </c>
      <c r="AY111" s="92" t="s">
        <v>131</v>
      </c>
      <c r="BE111" s="184">
        <f>IF(N111="základní",J111,0)</f>
        <v>0</v>
      </c>
      <c r="BF111" s="184">
        <f>IF(N111="snížená",J111,0)</f>
        <v>0</v>
      </c>
      <c r="BG111" s="184">
        <f>IF(N111="zákl. přenesená",J111,0)</f>
        <v>0</v>
      </c>
      <c r="BH111" s="184">
        <f>IF(N111="sníž. přenesená",J111,0)</f>
        <v>0</v>
      </c>
      <c r="BI111" s="184">
        <f>IF(N111="nulová",J111,0)</f>
        <v>0</v>
      </c>
      <c r="BJ111" s="92" t="s">
        <v>80</v>
      </c>
      <c r="BK111" s="184">
        <f>ROUND(I111*H111,2)</f>
        <v>0</v>
      </c>
      <c r="BL111" s="92" t="s">
        <v>136</v>
      </c>
      <c r="BM111" s="92" t="s">
        <v>160</v>
      </c>
    </row>
    <row r="112" spans="2:47" s="102" customFormat="1" ht="27">
      <c r="B112" s="103"/>
      <c r="D112" s="185" t="s">
        <v>180</v>
      </c>
      <c r="F112" s="186" t="s">
        <v>199</v>
      </c>
      <c r="L112" s="103"/>
      <c r="M112" s="187"/>
      <c r="N112" s="104"/>
      <c r="O112" s="104"/>
      <c r="P112" s="104"/>
      <c r="Q112" s="104"/>
      <c r="R112" s="104"/>
      <c r="S112" s="104"/>
      <c r="T112" s="188"/>
      <c r="AT112" s="92" t="s">
        <v>180</v>
      </c>
      <c r="AU112" s="92" t="s">
        <v>80</v>
      </c>
    </row>
    <row r="113" spans="2:51" s="190" customFormat="1" ht="13.5">
      <c r="B113" s="189"/>
      <c r="D113" s="185" t="s">
        <v>182</v>
      </c>
      <c r="E113" s="191" t="s">
        <v>5</v>
      </c>
      <c r="F113" s="192" t="s">
        <v>196</v>
      </c>
      <c r="H113" s="193">
        <v>15.22</v>
      </c>
      <c r="L113" s="189"/>
      <c r="M113" s="194"/>
      <c r="N113" s="195"/>
      <c r="O113" s="195"/>
      <c r="P113" s="195"/>
      <c r="Q113" s="195"/>
      <c r="R113" s="195"/>
      <c r="S113" s="195"/>
      <c r="T113" s="196"/>
      <c r="AT113" s="191" t="s">
        <v>182</v>
      </c>
      <c r="AU113" s="191" t="s">
        <v>80</v>
      </c>
      <c r="AV113" s="190" t="s">
        <v>82</v>
      </c>
      <c r="AW113" s="190" t="s">
        <v>35</v>
      </c>
      <c r="AX113" s="190" t="s">
        <v>72</v>
      </c>
      <c r="AY113" s="191" t="s">
        <v>131</v>
      </c>
    </row>
    <row r="114" spans="2:51" s="198" customFormat="1" ht="13.5">
      <c r="B114" s="197"/>
      <c r="D114" s="185" t="s">
        <v>182</v>
      </c>
      <c r="E114" s="199" t="s">
        <v>5</v>
      </c>
      <c r="F114" s="200" t="s">
        <v>185</v>
      </c>
      <c r="H114" s="201">
        <v>15.22</v>
      </c>
      <c r="L114" s="197"/>
      <c r="M114" s="202"/>
      <c r="N114" s="203"/>
      <c r="O114" s="203"/>
      <c r="P114" s="203"/>
      <c r="Q114" s="203"/>
      <c r="R114" s="203"/>
      <c r="S114" s="203"/>
      <c r="T114" s="204"/>
      <c r="AT114" s="199" t="s">
        <v>182</v>
      </c>
      <c r="AU114" s="199" t="s">
        <v>80</v>
      </c>
      <c r="AV114" s="198" t="s">
        <v>136</v>
      </c>
      <c r="AW114" s="198" t="s">
        <v>35</v>
      </c>
      <c r="AX114" s="198" t="s">
        <v>80</v>
      </c>
      <c r="AY114" s="199" t="s">
        <v>131</v>
      </c>
    </row>
    <row r="115" spans="2:65" s="102" customFormat="1" ht="16.5" customHeight="1">
      <c r="B115" s="103"/>
      <c r="C115" s="173" t="s">
        <v>200</v>
      </c>
      <c r="D115" s="173" t="s">
        <v>132</v>
      </c>
      <c r="E115" s="174" t="s">
        <v>201</v>
      </c>
      <c r="F115" s="175" t="s">
        <v>202</v>
      </c>
      <c r="G115" s="176" t="s">
        <v>179</v>
      </c>
      <c r="H115" s="177">
        <v>177.28</v>
      </c>
      <c r="I115" s="178"/>
      <c r="J115" s="179">
        <f>ROUND(I115*H115,2)</f>
        <v>0</v>
      </c>
      <c r="K115" s="175" t="s">
        <v>5</v>
      </c>
      <c r="L115" s="103"/>
      <c r="M115" s="180" t="s">
        <v>5</v>
      </c>
      <c r="N115" s="181" t="s">
        <v>43</v>
      </c>
      <c r="O115" s="104"/>
      <c r="P115" s="182">
        <f>O115*H115</f>
        <v>0</v>
      </c>
      <c r="Q115" s="182">
        <v>0</v>
      </c>
      <c r="R115" s="182">
        <f>Q115*H115</f>
        <v>0</v>
      </c>
      <c r="S115" s="182">
        <v>0</v>
      </c>
      <c r="T115" s="183">
        <f>S115*H115</f>
        <v>0</v>
      </c>
      <c r="AR115" s="92" t="s">
        <v>136</v>
      </c>
      <c r="AT115" s="92" t="s">
        <v>132</v>
      </c>
      <c r="AU115" s="92" t="s">
        <v>80</v>
      </c>
      <c r="AY115" s="92" t="s">
        <v>131</v>
      </c>
      <c r="BE115" s="184">
        <f>IF(N115="základní",J115,0)</f>
        <v>0</v>
      </c>
      <c r="BF115" s="184">
        <f>IF(N115="snížená",J115,0)</f>
        <v>0</v>
      </c>
      <c r="BG115" s="184">
        <f>IF(N115="zákl. přenesená",J115,0)</f>
        <v>0</v>
      </c>
      <c r="BH115" s="184">
        <f>IF(N115="sníž. přenesená",J115,0)</f>
        <v>0</v>
      </c>
      <c r="BI115" s="184">
        <f>IF(N115="nulová",J115,0)</f>
        <v>0</v>
      </c>
      <c r="BJ115" s="92" t="s">
        <v>80</v>
      </c>
      <c r="BK115" s="184">
        <f>ROUND(I115*H115,2)</f>
        <v>0</v>
      </c>
      <c r="BL115" s="92" t="s">
        <v>136</v>
      </c>
      <c r="BM115" s="92" t="s">
        <v>168</v>
      </c>
    </row>
    <row r="116" spans="2:47" s="102" customFormat="1" ht="27">
      <c r="B116" s="103"/>
      <c r="D116" s="185" t="s">
        <v>180</v>
      </c>
      <c r="F116" s="186" t="s">
        <v>203</v>
      </c>
      <c r="L116" s="103"/>
      <c r="M116" s="187"/>
      <c r="N116" s="104"/>
      <c r="O116" s="104"/>
      <c r="P116" s="104"/>
      <c r="Q116" s="104"/>
      <c r="R116" s="104"/>
      <c r="S116" s="104"/>
      <c r="T116" s="188"/>
      <c r="AT116" s="92" t="s">
        <v>180</v>
      </c>
      <c r="AU116" s="92" t="s">
        <v>80</v>
      </c>
    </row>
    <row r="117" spans="2:51" s="190" customFormat="1" ht="13.5">
      <c r="B117" s="189"/>
      <c r="D117" s="185" t="s">
        <v>182</v>
      </c>
      <c r="E117" s="191" t="s">
        <v>5</v>
      </c>
      <c r="F117" s="192" t="s">
        <v>204</v>
      </c>
      <c r="H117" s="193">
        <v>177.28</v>
      </c>
      <c r="L117" s="189"/>
      <c r="M117" s="194"/>
      <c r="N117" s="195"/>
      <c r="O117" s="195"/>
      <c r="P117" s="195"/>
      <c r="Q117" s="195"/>
      <c r="R117" s="195"/>
      <c r="S117" s="195"/>
      <c r="T117" s="196"/>
      <c r="AT117" s="191" t="s">
        <v>182</v>
      </c>
      <c r="AU117" s="191" t="s">
        <v>80</v>
      </c>
      <c r="AV117" s="190" t="s">
        <v>82</v>
      </c>
      <c r="AW117" s="190" t="s">
        <v>35</v>
      </c>
      <c r="AX117" s="190" t="s">
        <v>72</v>
      </c>
      <c r="AY117" s="191" t="s">
        <v>131</v>
      </c>
    </row>
    <row r="118" spans="2:51" s="198" customFormat="1" ht="13.5">
      <c r="B118" s="197"/>
      <c r="D118" s="185" t="s">
        <v>182</v>
      </c>
      <c r="E118" s="199" t="s">
        <v>5</v>
      </c>
      <c r="F118" s="200" t="s">
        <v>185</v>
      </c>
      <c r="H118" s="201">
        <v>177.28</v>
      </c>
      <c r="L118" s="197"/>
      <c r="M118" s="202"/>
      <c r="N118" s="203"/>
      <c r="O118" s="203"/>
      <c r="P118" s="203"/>
      <c r="Q118" s="203"/>
      <c r="R118" s="203"/>
      <c r="S118" s="203"/>
      <c r="T118" s="204"/>
      <c r="AT118" s="199" t="s">
        <v>182</v>
      </c>
      <c r="AU118" s="199" t="s">
        <v>80</v>
      </c>
      <c r="AV118" s="198" t="s">
        <v>136</v>
      </c>
      <c r="AW118" s="198" t="s">
        <v>35</v>
      </c>
      <c r="AX118" s="198" t="s">
        <v>80</v>
      </c>
      <c r="AY118" s="199" t="s">
        <v>131</v>
      </c>
    </row>
    <row r="119" spans="2:65" s="102" customFormat="1" ht="16.5" customHeight="1">
      <c r="B119" s="103"/>
      <c r="C119" s="173" t="s">
        <v>205</v>
      </c>
      <c r="D119" s="173" t="s">
        <v>132</v>
      </c>
      <c r="E119" s="174" t="s">
        <v>206</v>
      </c>
      <c r="F119" s="175" t="s">
        <v>207</v>
      </c>
      <c r="G119" s="176" t="s">
        <v>179</v>
      </c>
      <c r="H119" s="177">
        <v>88.64</v>
      </c>
      <c r="I119" s="178"/>
      <c r="J119" s="179">
        <f>ROUND(I119*H119,2)</f>
        <v>0</v>
      </c>
      <c r="K119" s="175" t="s">
        <v>5</v>
      </c>
      <c r="L119" s="103"/>
      <c r="M119" s="180" t="s">
        <v>5</v>
      </c>
      <c r="N119" s="181" t="s">
        <v>43</v>
      </c>
      <c r="O119" s="104"/>
      <c r="P119" s="182">
        <f>O119*H119</f>
        <v>0</v>
      </c>
      <c r="Q119" s="182">
        <v>0</v>
      </c>
      <c r="R119" s="182">
        <f>Q119*H119</f>
        <v>0</v>
      </c>
      <c r="S119" s="182">
        <v>0</v>
      </c>
      <c r="T119" s="183">
        <f>S119*H119</f>
        <v>0</v>
      </c>
      <c r="AR119" s="92" t="s">
        <v>136</v>
      </c>
      <c r="AT119" s="92" t="s">
        <v>132</v>
      </c>
      <c r="AU119" s="92" t="s">
        <v>80</v>
      </c>
      <c r="AY119" s="92" t="s">
        <v>131</v>
      </c>
      <c r="BE119" s="184">
        <f>IF(N119="základní",J119,0)</f>
        <v>0</v>
      </c>
      <c r="BF119" s="184">
        <f>IF(N119="snížená",J119,0)</f>
        <v>0</v>
      </c>
      <c r="BG119" s="184">
        <f>IF(N119="zákl. přenesená",J119,0)</f>
        <v>0</v>
      </c>
      <c r="BH119" s="184">
        <f>IF(N119="sníž. přenesená",J119,0)</f>
        <v>0</v>
      </c>
      <c r="BI119" s="184">
        <f>IF(N119="nulová",J119,0)</f>
        <v>0</v>
      </c>
      <c r="BJ119" s="92" t="s">
        <v>80</v>
      </c>
      <c r="BK119" s="184">
        <f>ROUND(I119*H119,2)</f>
        <v>0</v>
      </c>
      <c r="BL119" s="92" t="s">
        <v>136</v>
      </c>
      <c r="BM119" s="92" t="s">
        <v>176</v>
      </c>
    </row>
    <row r="120" spans="2:47" s="102" customFormat="1" ht="40.5">
      <c r="B120" s="103"/>
      <c r="D120" s="185" t="s">
        <v>180</v>
      </c>
      <c r="F120" s="186" t="s">
        <v>208</v>
      </c>
      <c r="L120" s="103"/>
      <c r="M120" s="187"/>
      <c r="N120" s="104"/>
      <c r="O120" s="104"/>
      <c r="P120" s="104"/>
      <c r="Q120" s="104"/>
      <c r="R120" s="104"/>
      <c r="S120" s="104"/>
      <c r="T120" s="188"/>
      <c r="AT120" s="92" t="s">
        <v>180</v>
      </c>
      <c r="AU120" s="92" t="s">
        <v>80</v>
      </c>
    </row>
    <row r="121" spans="2:51" s="190" customFormat="1" ht="13.5">
      <c r="B121" s="189"/>
      <c r="D121" s="185" t="s">
        <v>182</v>
      </c>
      <c r="E121" s="191" t="s">
        <v>5</v>
      </c>
      <c r="F121" s="192" t="s">
        <v>209</v>
      </c>
      <c r="H121" s="193">
        <v>88.64</v>
      </c>
      <c r="L121" s="189"/>
      <c r="M121" s="194"/>
      <c r="N121" s="195"/>
      <c r="O121" s="195"/>
      <c r="P121" s="195"/>
      <c r="Q121" s="195"/>
      <c r="R121" s="195"/>
      <c r="S121" s="195"/>
      <c r="T121" s="196"/>
      <c r="AT121" s="191" t="s">
        <v>182</v>
      </c>
      <c r="AU121" s="191" t="s">
        <v>80</v>
      </c>
      <c r="AV121" s="190" t="s">
        <v>82</v>
      </c>
      <c r="AW121" s="190" t="s">
        <v>35</v>
      </c>
      <c r="AX121" s="190" t="s">
        <v>72</v>
      </c>
      <c r="AY121" s="191" t="s">
        <v>131</v>
      </c>
    </row>
    <row r="122" spans="2:51" s="198" customFormat="1" ht="13.5">
      <c r="B122" s="197"/>
      <c r="D122" s="185" t="s">
        <v>182</v>
      </c>
      <c r="E122" s="199" t="s">
        <v>5</v>
      </c>
      <c r="F122" s="200" t="s">
        <v>185</v>
      </c>
      <c r="H122" s="201">
        <v>88.64</v>
      </c>
      <c r="L122" s="197"/>
      <c r="M122" s="202"/>
      <c r="N122" s="203"/>
      <c r="O122" s="203"/>
      <c r="P122" s="203"/>
      <c r="Q122" s="203"/>
      <c r="R122" s="203"/>
      <c r="S122" s="203"/>
      <c r="T122" s="204"/>
      <c r="AT122" s="199" t="s">
        <v>182</v>
      </c>
      <c r="AU122" s="199" t="s">
        <v>80</v>
      </c>
      <c r="AV122" s="198" t="s">
        <v>136</v>
      </c>
      <c r="AW122" s="198" t="s">
        <v>35</v>
      </c>
      <c r="AX122" s="198" t="s">
        <v>80</v>
      </c>
      <c r="AY122" s="199" t="s">
        <v>131</v>
      </c>
    </row>
    <row r="123" spans="2:65" s="102" customFormat="1" ht="16.5" customHeight="1">
      <c r="B123" s="103"/>
      <c r="C123" s="173" t="s">
        <v>210</v>
      </c>
      <c r="D123" s="173" t="s">
        <v>132</v>
      </c>
      <c r="E123" s="174" t="s">
        <v>211</v>
      </c>
      <c r="F123" s="175" t="s">
        <v>212</v>
      </c>
      <c r="G123" s="176" t="s">
        <v>179</v>
      </c>
      <c r="H123" s="177">
        <v>177.28</v>
      </c>
      <c r="I123" s="178"/>
      <c r="J123" s="179">
        <f>ROUND(I123*H123,2)</f>
        <v>0</v>
      </c>
      <c r="K123" s="175" t="s">
        <v>5</v>
      </c>
      <c r="L123" s="103"/>
      <c r="M123" s="180" t="s">
        <v>5</v>
      </c>
      <c r="N123" s="181" t="s">
        <v>43</v>
      </c>
      <c r="O123" s="104"/>
      <c r="P123" s="182">
        <f>O123*H123</f>
        <v>0</v>
      </c>
      <c r="Q123" s="182">
        <v>0</v>
      </c>
      <c r="R123" s="182">
        <f>Q123*H123</f>
        <v>0</v>
      </c>
      <c r="S123" s="182">
        <v>0</v>
      </c>
      <c r="T123" s="183">
        <f>S123*H123</f>
        <v>0</v>
      </c>
      <c r="AR123" s="92" t="s">
        <v>136</v>
      </c>
      <c r="AT123" s="92" t="s">
        <v>132</v>
      </c>
      <c r="AU123" s="92" t="s">
        <v>80</v>
      </c>
      <c r="AY123" s="92" t="s">
        <v>131</v>
      </c>
      <c r="BE123" s="184">
        <f>IF(N123="základní",J123,0)</f>
        <v>0</v>
      </c>
      <c r="BF123" s="184">
        <f>IF(N123="snížená",J123,0)</f>
        <v>0</v>
      </c>
      <c r="BG123" s="184">
        <f>IF(N123="zákl. přenesená",J123,0)</f>
        <v>0</v>
      </c>
      <c r="BH123" s="184">
        <f>IF(N123="sníž. přenesená",J123,0)</f>
        <v>0</v>
      </c>
      <c r="BI123" s="184">
        <f>IF(N123="nulová",J123,0)</f>
        <v>0</v>
      </c>
      <c r="BJ123" s="92" t="s">
        <v>80</v>
      </c>
      <c r="BK123" s="184">
        <f>ROUND(I123*H123,2)</f>
        <v>0</v>
      </c>
      <c r="BL123" s="92" t="s">
        <v>136</v>
      </c>
      <c r="BM123" s="92" t="s">
        <v>192</v>
      </c>
    </row>
    <row r="124" spans="2:47" s="102" customFormat="1" ht="40.5">
      <c r="B124" s="103"/>
      <c r="D124" s="185" t="s">
        <v>180</v>
      </c>
      <c r="F124" s="186" t="s">
        <v>213</v>
      </c>
      <c r="L124" s="103"/>
      <c r="M124" s="187"/>
      <c r="N124" s="104"/>
      <c r="O124" s="104"/>
      <c r="P124" s="104"/>
      <c r="Q124" s="104"/>
      <c r="R124" s="104"/>
      <c r="S124" s="104"/>
      <c r="T124" s="188"/>
      <c r="AT124" s="92" t="s">
        <v>180</v>
      </c>
      <c r="AU124" s="92" t="s">
        <v>80</v>
      </c>
    </row>
    <row r="125" spans="2:51" s="190" customFormat="1" ht="13.5">
      <c r="B125" s="189"/>
      <c r="D125" s="185" t="s">
        <v>182</v>
      </c>
      <c r="E125" s="191" t="s">
        <v>5</v>
      </c>
      <c r="F125" s="192" t="s">
        <v>204</v>
      </c>
      <c r="H125" s="193">
        <v>177.28</v>
      </c>
      <c r="L125" s="189"/>
      <c r="M125" s="194"/>
      <c r="N125" s="195"/>
      <c r="O125" s="195"/>
      <c r="P125" s="195"/>
      <c r="Q125" s="195"/>
      <c r="R125" s="195"/>
      <c r="S125" s="195"/>
      <c r="T125" s="196"/>
      <c r="AT125" s="191" t="s">
        <v>182</v>
      </c>
      <c r="AU125" s="191" t="s">
        <v>80</v>
      </c>
      <c r="AV125" s="190" t="s">
        <v>82</v>
      </c>
      <c r="AW125" s="190" t="s">
        <v>35</v>
      </c>
      <c r="AX125" s="190" t="s">
        <v>72</v>
      </c>
      <c r="AY125" s="191" t="s">
        <v>131</v>
      </c>
    </row>
    <row r="126" spans="2:51" s="198" customFormat="1" ht="13.5">
      <c r="B126" s="197"/>
      <c r="D126" s="185" t="s">
        <v>182</v>
      </c>
      <c r="E126" s="199" t="s">
        <v>5</v>
      </c>
      <c r="F126" s="200" t="s">
        <v>185</v>
      </c>
      <c r="H126" s="201">
        <v>177.28</v>
      </c>
      <c r="L126" s="197"/>
      <c r="M126" s="202"/>
      <c r="N126" s="203"/>
      <c r="O126" s="203"/>
      <c r="P126" s="203"/>
      <c r="Q126" s="203"/>
      <c r="R126" s="203"/>
      <c r="S126" s="203"/>
      <c r="T126" s="204"/>
      <c r="AT126" s="199" t="s">
        <v>182</v>
      </c>
      <c r="AU126" s="199" t="s">
        <v>80</v>
      </c>
      <c r="AV126" s="198" t="s">
        <v>136</v>
      </c>
      <c r="AW126" s="198" t="s">
        <v>35</v>
      </c>
      <c r="AX126" s="198" t="s">
        <v>80</v>
      </c>
      <c r="AY126" s="199" t="s">
        <v>131</v>
      </c>
    </row>
    <row r="127" spans="2:65" s="102" customFormat="1" ht="16.5" customHeight="1">
      <c r="B127" s="103"/>
      <c r="C127" s="173" t="s">
        <v>214</v>
      </c>
      <c r="D127" s="173" t="s">
        <v>132</v>
      </c>
      <c r="E127" s="174" t="s">
        <v>215</v>
      </c>
      <c r="F127" s="175" t="s">
        <v>216</v>
      </c>
      <c r="G127" s="176" t="s">
        <v>179</v>
      </c>
      <c r="H127" s="177">
        <v>177.28</v>
      </c>
      <c r="I127" s="178"/>
      <c r="J127" s="179">
        <f>ROUND(I127*H127,2)</f>
        <v>0</v>
      </c>
      <c r="K127" s="175" t="s">
        <v>5</v>
      </c>
      <c r="L127" s="103"/>
      <c r="M127" s="180" t="s">
        <v>5</v>
      </c>
      <c r="N127" s="181" t="s">
        <v>43</v>
      </c>
      <c r="O127" s="104"/>
      <c r="P127" s="182">
        <f>O127*H127</f>
        <v>0</v>
      </c>
      <c r="Q127" s="182">
        <v>0</v>
      </c>
      <c r="R127" s="182">
        <f>Q127*H127</f>
        <v>0</v>
      </c>
      <c r="S127" s="182">
        <v>0</v>
      </c>
      <c r="T127" s="183">
        <f>S127*H127</f>
        <v>0</v>
      </c>
      <c r="AR127" s="92" t="s">
        <v>136</v>
      </c>
      <c r="AT127" s="92" t="s">
        <v>132</v>
      </c>
      <c r="AU127" s="92" t="s">
        <v>80</v>
      </c>
      <c r="AY127" s="92" t="s">
        <v>131</v>
      </c>
      <c r="BE127" s="184">
        <f>IF(N127="základní",J127,0)</f>
        <v>0</v>
      </c>
      <c r="BF127" s="184">
        <f>IF(N127="snížená",J127,0)</f>
        <v>0</v>
      </c>
      <c r="BG127" s="184">
        <f>IF(N127="zákl. přenesená",J127,0)</f>
        <v>0</v>
      </c>
      <c r="BH127" s="184">
        <f>IF(N127="sníž. přenesená",J127,0)</f>
        <v>0</v>
      </c>
      <c r="BI127" s="184">
        <f>IF(N127="nulová",J127,0)</f>
        <v>0</v>
      </c>
      <c r="BJ127" s="92" t="s">
        <v>80</v>
      </c>
      <c r="BK127" s="184">
        <f>ROUND(I127*H127,2)</f>
        <v>0</v>
      </c>
      <c r="BL127" s="92" t="s">
        <v>136</v>
      </c>
      <c r="BM127" s="92" t="s">
        <v>200</v>
      </c>
    </row>
    <row r="128" spans="2:51" s="190" customFormat="1" ht="13.5">
      <c r="B128" s="189"/>
      <c r="D128" s="185" t="s">
        <v>182</v>
      </c>
      <c r="E128" s="191" t="s">
        <v>5</v>
      </c>
      <c r="F128" s="192" t="s">
        <v>204</v>
      </c>
      <c r="H128" s="193">
        <v>177.28</v>
      </c>
      <c r="L128" s="189"/>
      <c r="M128" s="194"/>
      <c r="N128" s="195"/>
      <c r="O128" s="195"/>
      <c r="P128" s="195"/>
      <c r="Q128" s="195"/>
      <c r="R128" s="195"/>
      <c r="S128" s="195"/>
      <c r="T128" s="196"/>
      <c r="AT128" s="191" t="s">
        <v>182</v>
      </c>
      <c r="AU128" s="191" t="s">
        <v>80</v>
      </c>
      <c r="AV128" s="190" t="s">
        <v>82</v>
      </c>
      <c r="AW128" s="190" t="s">
        <v>35</v>
      </c>
      <c r="AX128" s="190" t="s">
        <v>72</v>
      </c>
      <c r="AY128" s="191" t="s">
        <v>131</v>
      </c>
    </row>
    <row r="129" spans="2:51" s="198" customFormat="1" ht="13.5">
      <c r="B129" s="197"/>
      <c r="D129" s="185" t="s">
        <v>182</v>
      </c>
      <c r="E129" s="199" t="s">
        <v>5</v>
      </c>
      <c r="F129" s="200" t="s">
        <v>185</v>
      </c>
      <c r="H129" s="201">
        <v>177.28</v>
      </c>
      <c r="L129" s="197"/>
      <c r="M129" s="202"/>
      <c r="N129" s="203"/>
      <c r="O129" s="203"/>
      <c r="P129" s="203"/>
      <c r="Q129" s="203"/>
      <c r="R129" s="203"/>
      <c r="S129" s="203"/>
      <c r="T129" s="204"/>
      <c r="AT129" s="199" t="s">
        <v>182</v>
      </c>
      <c r="AU129" s="199" t="s">
        <v>80</v>
      </c>
      <c r="AV129" s="198" t="s">
        <v>136</v>
      </c>
      <c r="AW129" s="198" t="s">
        <v>35</v>
      </c>
      <c r="AX129" s="198" t="s">
        <v>80</v>
      </c>
      <c r="AY129" s="199" t="s">
        <v>131</v>
      </c>
    </row>
    <row r="130" spans="2:65" s="102" customFormat="1" ht="16.5" customHeight="1">
      <c r="B130" s="103"/>
      <c r="C130" s="173" t="s">
        <v>217</v>
      </c>
      <c r="D130" s="173" t="s">
        <v>132</v>
      </c>
      <c r="E130" s="174" t="s">
        <v>218</v>
      </c>
      <c r="F130" s="175" t="s">
        <v>219</v>
      </c>
      <c r="G130" s="176" t="s">
        <v>189</v>
      </c>
      <c r="H130" s="177">
        <v>189.74</v>
      </c>
      <c r="I130" s="178"/>
      <c r="J130" s="179">
        <f>ROUND(I130*H130,2)</f>
        <v>0</v>
      </c>
      <c r="K130" s="175" t="s">
        <v>5</v>
      </c>
      <c r="L130" s="103"/>
      <c r="M130" s="180" t="s">
        <v>5</v>
      </c>
      <c r="N130" s="181" t="s">
        <v>43</v>
      </c>
      <c r="O130" s="104"/>
      <c r="P130" s="182">
        <f>O130*H130</f>
        <v>0</v>
      </c>
      <c r="Q130" s="182">
        <v>0</v>
      </c>
      <c r="R130" s="182">
        <f>Q130*H130</f>
        <v>0</v>
      </c>
      <c r="S130" s="182">
        <v>0</v>
      </c>
      <c r="T130" s="183">
        <f>S130*H130</f>
        <v>0</v>
      </c>
      <c r="AR130" s="92" t="s">
        <v>136</v>
      </c>
      <c r="AT130" s="92" t="s">
        <v>132</v>
      </c>
      <c r="AU130" s="92" t="s">
        <v>80</v>
      </c>
      <c r="AY130" s="92" t="s">
        <v>131</v>
      </c>
      <c r="BE130" s="184">
        <f>IF(N130="základní",J130,0)</f>
        <v>0</v>
      </c>
      <c r="BF130" s="184">
        <f>IF(N130="snížená",J130,0)</f>
        <v>0</v>
      </c>
      <c r="BG130" s="184">
        <f>IF(N130="zákl. přenesená",J130,0)</f>
        <v>0</v>
      </c>
      <c r="BH130" s="184">
        <f>IF(N130="sníž. přenesená",J130,0)</f>
        <v>0</v>
      </c>
      <c r="BI130" s="184">
        <f>IF(N130="nulová",J130,0)</f>
        <v>0</v>
      </c>
      <c r="BJ130" s="92" t="s">
        <v>80</v>
      </c>
      <c r="BK130" s="184">
        <f>ROUND(I130*H130,2)</f>
        <v>0</v>
      </c>
      <c r="BL130" s="92" t="s">
        <v>136</v>
      </c>
      <c r="BM130" s="92" t="s">
        <v>210</v>
      </c>
    </row>
    <row r="131" spans="2:47" s="102" customFormat="1" ht="27">
      <c r="B131" s="103"/>
      <c r="D131" s="185" t="s">
        <v>180</v>
      </c>
      <c r="F131" s="186" t="s">
        <v>220</v>
      </c>
      <c r="L131" s="103"/>
      <c r="M131" s="187"/>
      <c r="N131" s="104"/>
      <c r="O131" s="104"/>
      <c r="P131" s="104"/>
      <c r="Q131" s="104"/>
      <c r="R131" s="104"/>
      <c r="S131" s="104"/>
      <c r="T131" s="188"/>
      <c r="AT131" s="92" t="s">
        <v>180</v>
      </c>
      <c r="AU131" s="92" t="s">
        <v>80</v>
      </c>
    </row>
    <row r="132" spans="2:51" s="190" customFormat="1" ht="13.5">
      <c r="B132" s="189"/>
      <c r="D132" s="185" t="s">
        <v>182</v>
      </c>
      <c r="E132" s="191" t="s">
        <v>5</v>
      </c>
      <c r="F132" s="192" t="s">
        <v>221</v>
      </c>
      <c r="H132" s="193">
        <v>189.74</v>
      </c>
      <c r="L132" s="189"/>
      <c r="M132" s="194"/>
      <c r="N132" s="195"/>
      <c r="O132" s="195"/>
      <c r="P132" s="195"/>
      <c r="Q132" s="195"/>
      <c r="R132" s="195"/>
      <c r="S132" s="195"/>
      <c r="T132" s="196"/>
      <c r="AT132" s="191" t="s">
        <v>182</v>
      </c>
      <c r="AU132" s="191" t="s">
        <v>80</v>
      </c>
      <c r="AV132" s="190" t="s">
        <v>82</v>
      </c>
      <c r="AW132" s="190" t="s">
        <v>35</v>
      </c>
      <c r="AX132" s="190" t="s">
        <v>72</v>
      </c>
      <c r="AY132" s="191" t="s">
        <v>131</v>
      </c>
    </row>
    <row r="133" spans="2:51" s="198" customFormat="1" ht="13.5">
      <c r="B133" s="197"/>
      <c r="D133" s="185" t="s">
        <v>182</v>
      </c>
      <c r="E133" s="199" t="s">
        <v>5</v>
      </c>
      <c r="F133" s="200" t="s">
        <v>185</v>
      </c>
      <c r="H133" s="201">
        <v>189.74</v>
      </c>
      <c r="L133" s="197"/>
      <c r="M133" s="202"/>
      <c r="N133" s="203"/>
      <c r="O133" s="203"/>
      <c r="P133" s="203"/>
      <c r="Q133" s="203"/>
      <c r="R133" s="203"/>
      <c r="S133" s="203"/>
      <c r="T133" s="204"/>
      <c r="AT133" s="199" t="s">
        <v>182</v>
      </c>
      <c r="AU133" s="199" t="s">
        <v>80</v>
      </c>
      <c r="AV133" s="198" t="s">
        <v>136</v>
      </c>
      <c r="AW133" s="198" t="s">
        <v>35</v>
      </c>
      <c r="AX133" s="198" t="s">
        <v>80</v>
      </c>
      <c r="AY133" s="199" t="s">
        <v>131</v>
      </c>
    </row>
    <row r="134" spans="2:65" s="102" customFormat="1" ht="25.5" customHeight="1">
      <c r="B134" s="103"/>
      <c r="C134" s="173" t="s">
        <v>10</v>
      </c>
      <c r="D134" s="173" t="s">
        <v>132</v>
      </c>
      <c r="E134" s="174" t="s">
        <v>222</v>
      </c>
      <c r="F134" s="175" t="s">
        <v>223</v>
      </c>
      <c r="G134" s="176" t="s">
        <v>189</v>
      </c>
      <c r="H134" s="177">
        <v>25.44</v>
      </c>
      <c r="I134" s="178"/>
      <c r="J134" s="179">
        <f>ROUND(I134*H134,2)</f>
        <v>0</v>
      </c>
      <c r="K134" s="175" t="s">
        <v>5</v>
      </c>
      <c r="L134" s="103"/>
      <c r="M134" s="180" t="s">
        <v>5</v>
      </c>
      <c r="N134" s="181" t="s">
        <v>43</v>
      </c>
      <c r="O134" s="104"/>
      <c r="P134" s="182">
        <f>O134*H134</f>
        <v>0</v>
      </c>
      <c r="Q134" s="182">
        <v>0</v>
      </c>
      <c r="R134" s="182">
        <f>Q134*H134</f>
        <v>0</v>
      </c>
      <c r="S134" s="182">
        <v>0</v>
      </c>
      <c r="T134" s="183">
        <f>S134*H134</f>
        <v>0</v>
      </c>
      <c r="AR134" s="92" t="s">
        <v>136</v>
      </c>
      <c r="AT134" s="92" t="s">
        <v>132</v>
      </c>
      <c r="AU134" s="92" t="s">
        <v>80</v>
      </c>
      <c r="AY134" s="92" t="s">
        <v>131</v>
      </c>
      <c r="BE134" s="184">
        <f>IF(N134="základní",J134,0)</f>
        <v>0</v>
      </c>
      <c r="BF134" s="184">
        <f>IF(N134="snížená",J134,0)</f>
        <v>0</v>
      </c>
      <c r="BG134" s="184">
        <f>IF(N134="zákl. přenesená",J134,0)</f>
        <v>0</v>
      </c>
      <c r="BH134" s="184">
        <f>IF(N134="sníž. přenesená",J134,0)</f>
        <v>0</v>
      </c>
      <c r="BI134" s="184">
        <f>IF(N134="nulová",J134,0)</f>
        <v>0</v>
      </c>
      <c r="BJ134" s="92" t="s">
        <v>80</v>
      </c>
      <c r="BK134" s="184">
        <f>ROUND(I134*H134,2)</f>
        <v>0</v>
      </c>
      <c r="BL134" s="92" t="s">
        <v>136</v>
      </c>
      <c r="BM134" s="92" t="s">
        <v>217</v>
      </c>
    </row>
    <row r="135" spans="2:47" s="102" customFormat="1" ht="27">
      <c r="B135" s="103"/>
      <c r="D135" s="185" t="s">
        <v>180</v>
      </c>
      <c r="F135" s="186" t="s">
        <v>224</v>
      </c>
      <c r="L135" s="103"/>
      <c r="M135" s="187"/>
      <c r="N135" s="104"/>
      <c r="O135" s="104"/>
      <c r="P135" s="104"/>
      <c r="Q135" s="104"/>
      <c r="R135" s="104"/>
      <c r="S135" s="104"/>
      <c r="T135" s="188"/>
      <c r="AT135" s="92" t="s">
        <v>180</v>
      </c>
      <c r="AU135" s="92" t="s">
        <v>80</v>
      </c>
    </row>
    <row r="136" spans="2:51" s="190" customFormat="1" ht="13.5">
      <c r="B136" s="189"/>
      <c r="D136" s="185" t="s">
        <v>182</v>
      </c>
      <c r="E136" s="191" t="s">
        <v>5</v>
      </c>
      <c r="F136" s="192" t="s">
        <v>225</v>
      </c>
      <c r="H136" s="193">
        <v>25.44</v>
      </c>
      <c r="L136" s="189"/>
      <c r="M136" s="194"/>
      <c r="N136" s="195"/>
      <c r="O136" s="195"/>
      <c r="P136" s="195"/>
      <c r="Q136" s="195"/>
      <c r="R136" s="195"/>
      <c r="S136" s="195"/>
      <c r="T136" s="196"/>
      <c r="AT136" s="191" t="s">
        <v>182</v>
      </c>
      <c r="AU136" s="191" t="s">
        <v>80</v>
      </c>
      <c r="AV136" s="190" t="s">
        <v>82</v>
      </c>
      <c r="AW136" s="190" t="s">
        <v>35</v>
      </c>
      <c r="AX136" s="190" t="s">
        <v>72</v>
      </c>
      <c r="AY136" s="191" t="s">
        <v>131</v>
      </c>
    </row>
    <row r="137" spans="2:51" s="198" customFormat="1" ht="13.5">
      <c r="B137" s="197"/>
      <c r="D137" s="185" t="s">
        <v>182</v>
      </c>
      <c r="E137" s="199" t="s">
        <v>5</v>
      </c>
      <c r="F137" s="200" t="s">
        <v>185</v>
      </c>
      <c r="H137" s="201">
        <v>25.44</v>
      </c>
      <c r="L137" s="197"/>
      <c r="M137" s="202"/>
      <c r="N137" s="203"/>
      <c r="O137" s="203"/>
      <c r="P137" s="203"/>
      <c r="Q137" s="203"/>
      <c r="R137" s="203"/>
      <c r="S137" s="203"/>
      <c r="T137" s="204"/>
      <c r="AT137" s="199" t="s">
        <v>182</v>
      </c>
      <c r="AU137" s="199" t="s">
        <v>80</v>
      </c>
      <c r="AV137" s="198" t="s">
        <v>136</v>
      </c>
      <c r="AW137" s="198" t="s">
        <v>35</v>
      </c>
      <c r="AX137" s="198" t="s">
        <v>80</v>
      </c>
      <c r="AY137" s="199" t="s">
        <v>131</v>
      </c>
    </row>
    <row r="138" spans="2:63" s="163" customFormat="1" ht="37.35" customHeight="1">
      <c r="B138" s="162"/>
      <c r="D138" s="164" t="s">
        <v>71</v>
      </c>
      <c r="E138" s="165" t="s">
        <v>136</v>
      </c>
      <c r="F138" s="165" t="s">
        <v>226</v>
      </c>
      <c r="J138" s="166">
        <f>BK138</f>
        <v>0</v>
      </c>
      <c r="L138" s="162"/>
      <c r="M138" s="167"/>
      <c r="N138" s="168"/>
      <c r="O138" s="168"/>
      <c r="P138" s="169">
        <f>SUM(P139:P150)</f>
        <v>0</v>
      </c>
      <c r="Q138" s="168"/>
      <c r="R138" s="169">
        <f>SUM(R139:R150)</f>
        <v>0</v>
      </c>
      <c r="S138" s="168"/>
      <c r="T138" s="170">
        <f>SUM(T139:T150)</f>
        <v>0</v>
      </c>
      <c r="AR138" s="164" t="s">
        <v>80</v>
      </c>
      <c r="AT138" s="171" t="s">
        <v>71</v>
      </c>
      <c r="AU138" s="171" t="s">
        <v>72</v>
      </c>
      <c r="AY138" s="164" t="s">
        <v>131</v>
      </c>
      <c r="BK138" s="172">
        <f>SUM(BK139:BK150)</f>
        <v>0</v>
      </c>
    </row>
    <row r="139" spans="2:65" s="102" customFormat="1" ht="16.5" customHeight="1">
      <c r="B139" s="103"/>
      <c r="C139" s="173" t="s">
        <v>227</v>
      </c>
      <c r="D139" s="173" t="s">
        <v>132</v>
      </c>
      <c r="E139" s="174" t="s">
        <v>228</v>
      </c>
      <c r="F139" s="175" t="s">
        <v>229</v>
      </c>
      <c r="G139" s="176" t="s">
        <v>179</v>
      </c>
      <c r="H139" s="177">
        <v>9</v>
      </c>
      <c r="I139" s="178"/>
      <c r="J139" s="179">
        <f>ROUND(I139*H139,2)</f>
        <v>0</v>
      </c>
      <c r="K139" s="175" t="s">
        <v>5</v>
      </c>
      <c r="L139" s="103"/>
      <c r="M139" s="180" t="s">
        <v>5</v>
      </c>
      <c r="N139" s="181" t="s">
        <v>43</v>
      </c>
      <c r="O139" s="104"/>
      <c r="P139" s="182">
        <f>O139*H139</f>
        <v>0</v>
      </c>
      <c r="Q139" s="182">
        <v>0</v>
      </c>
      <c r="R139" s="182">
        <f>Q139*H139</f>
        <v>0</v>
      </c>
      <c r="S139" s="182">
        <v>0</v>
      </c>
      <c r="T139" s="183">
        <f>S139*H139</f>
        <v>0</v>
      </c>
      <c r="AR139" s="92" t="s">
        <v>136</v>
      </c>
      <c r="AT139" s="92" t="s">
        <v>132</v>
      </c>
      <c r="AU139" s="92" t="s">
        <v>80</v>
      </c>
      <c r="AY139" s="92" t="s">
        <v>131</v>
      </c>
      <c r="BE139" s="184">
        <f>IF(N139="základní",J139,0)</f>
        <v>0</v>
      </c>
      <c r="BF139" s="184">
        <f>IF(N139="snížená",J139,0)</f>
        <v>0</v>
      </c>
      <c r="BG139" s="184">
        <f>IF(N139="zákl. přenesená",J139,0)</f>
        <v>0</v>
      </c>
      <c r="BH139" s="184">
        <f>IF(N139="sníž. přenesená",J139,0)</f>
        <v>0</v>
      </c>
      <c r="BI139" s="184">
        <f>IF(N139="nulová",J139,0)</f>
        <v>0</v>
      </c>
      <c r="BJ139" s="92" t="s">
        <v>80</v>
      </c>
      <c r="BK139" s="184">
        <f>ROUND(I139*H139,2)</f>
        <v>0</v>
      </c>
      <c r="BL139" s="92" t="s">
        <v>136</v>
      </c>
      <c r="BM139" s="92" t="s">
        <v>227</v>
      </c>
    </row>
    <row r="140" spans="2:47" s="102" customFormat="1" ht="27">
      <c r="B140" s="103"/>
      <c r="D140" s="185" t="s">
        <v>180</v>
      </c>
      <c r="F140" s="186" t="s">
        <v>230</v>
      </c>
      <c r="L140" s="103"/>
      <c r="M140" s="187"/>
      <c r="N140" s="104"/>
      <c r="O140" s="104"/>
      <c r="P140" s="104"/>
      <c r="Q140" s="104"/>
      <c r="R140" s="104"/>
      <c r="S140" s="104"/>
      <c r="T140" s="188"/>
      <c r="AT140" s="92" t="s">
        <v>180</v>
      </c>
      <c r="AU140" s="92" t="s">
        <v>80</v>
      </c>
    </row>
    <row r="141" spans="2:51" s="190" customFormat="1" ht="13.5">
      <c r="B141" s="189"/>
      <c r="D141" s="185" t="s">
        <v>182</v>
      </c>
      <c r="E141" s="191" t="s">
        <v>5</v>
      </c>
      <c r="F141" s="192" t="s">
        <v>164</v>
      </c>
      <c r="H141" s="193">
        <v>9</v>
      </c>
      <c r="L141" s="189"/>
      <c r="M141" s="194"/>
      <c r="N141" s="195"/>
      <c r="O141" s="195"/>
      <c r="P141" s="195"/>
      <c r="Q141" s="195"/>
      <c r="R141" s="195"/>
      <c r="S141" s="195"/>
      <c r="T141" s="196"/>
      <c r="AT141" s="191" t="s">
        <v>182</v>
      </c>
      <c r="AU141" s="191" t="s">
        <v>80</v>
      </c>
      <c r="AV141" s="190" t="s">
        <v>82</v>
      </c>
      <c r="AW141" s="190" t="s">
        <v>35</v>
      </c>
      <c r="AX141" s="190" t="s">
        <v>72</v>
      </c>
      <c r="AY141" s="191" t="s">
        <v>131</v>
      </c>
    </row>
    <row r="142" spans="2:51" s="198" customFormat="1" ht="13.5">
      <c r="B142" s="197"/>
      <c r="D142" s="185" t="s">
        <v>182</v>
      </c>
      <c r="E142" s="199" t="s">
        <v>5</v>
      </c>
      <c r="F142" s="200" t="s">
        <v>185</v>
      </c>
      <c r="H142" s="201">
        <v>9</v>
      </c>
      <c r="L142" s="197"/>
      <c r="M142" s="202"/>
      <c r="N142" s="203"/>
      <c r="O142" s="203"/>
      <c r="P142" s="203"/>
      <c r="Q142" s="203"/>
      <c r="R142" s="203"/>
      <c r="S142" s="203"/>
      <c r="T142" s="204"/>
      <c r="AT142" s="199" t="s">
        <v>182</v>
      </c>
      <c r="AU142" s="199" t="s">
        <v>80</v>
      </c>
      <c r="AV142" s="198" t="s">
        <v>136</v>
      </c>
      <c r="AW142" s="198" t="s">
        <v>35</v>
      </c>
      <c r="AX142" s="198" t="s">
        <v>80</v>
      </c>
      <c r="AY142" s="199" t="s">
        <v>131</v>
      </c>
    </row>
    <row r="143" spans="2:65" s="102" customFormat="1" ht="16.5" customHeight="1">
      <c r="B143" s="103"/>
      <c r="C143" s="173" t="s">
        <v>231</v>
      </c>
      <c r="D143" s="173" t="s">
        <v>132</v>
      </c>
      <c r="E143" s="174" t="s">
        <v>232</v>
      </c>
      <c r="F143" s="175" t="s">
        <v>233</v>
      </c>
      <c r="G143" s="176" t="s">
        <v>179</v>
      </c>
      <c r="H143" s="177">
        <v>1</v>
      </c>
      <c r="I143" s="178"/>
      <c r="J143" s="179">
        <f>ROUND(I143*H143,2)</f>
        <v>0</v>
      </c>
      <c r="K143" s="175" t="s">
        <v>5</v>
      </c>
      <c r="L143" s="103"/>
      <c r="M143" s="180" t="s">
        <v>5</v>
      </c>
      <c r="N143" s="181" t="s">
        <v>43</v>
      </c>
      <c r="O143" s="104"/>
      <c r="P143" s="182">
        <f>O143*H143</f>
        <v>0</v>
      </c>
      <c r="Q143" s="182">
        <v>0</v>
      </c>
      <c r="R143" s="182">
        <f>Q143*H143</f>
        <v>0</v>
      </c>
      <c r="S143" s="182">
        <v>0</v>
      </c>
      <c r="T143" s="183">
        <f>S143*H143</f>
        <v>0</v>
      </c>
      <c r="AR143" s="92" t="s">
        <v>136</v>
      </c>
      <c r="AT143" s="92" t="s">
        <v>132</v>
      </c>
      <c r="AU143" s="92" t="s">
        <v>80</v>
      </c>
      <c r="AY143" s="92" t="s">
        <v>131</v>
      </c>
      <c r="BE143" s="184">
        <f>IF(N143="základní",J143,0)</f>
        <v>0</v>
      </c>
      <c r="BF143" s="184">
        <f>IF(N143="snížená",J143,0)</f>
        <v>0</v>
      </c>
      <c r="BG143" s="184">
        <f>IF(N143="zákl. přenesená",J143,0)</f>
        <v>0</v>
      </c>
      <c r="BH143" s="184">
        <f>IF(N143="sníž. přenesená",J143,0)</f>
        <v>0</v>
      </c>
      <c r="BI143" s="184">
        <f>IF(N143="nulová",J143,0)</f>
        <v>0</v>
      </c>
      <c r="BJ143" s="92" t="s">
        <v>80</v>
      </c>
      <c r="BK143" s="184">
        <f>ROUND(I143*H143,2)</f>
        <v>0</v>
      </c>
      <c r="BL143" s="92" t="s">
        <v>136</v>
      </c>
      <c r="BM143" s="92" t="s">
        <v>234</v>
      </c>
    </row>
    <row r="144" spans="2:47" s="102" customFormat="1" ht="27">
      <c r="B144" s="103"/>
      <c r="D144" s="185" t="s">
        <v>180</v>
      </c>
      <c r="F144" s="186" t="s">
        <v>235</v>
      </c>
      <c r="L144" s="103"/>
      <c r="M144" s="187"/>
      <c r="N144" s="104"/>
      <c r="O144" s="104"/>
      <c r="P144" s="104"/>
      <c r="Q144" s="104"/>
      <c r="R144" s="104"/>
      <c r="S144" s="104"/>
      <c r="T144" s="188"/>
      <c r="AT144" s="92" t="s">
        <v>180</v>
      </c>
      <c r="AU144" s="92" t="s">
        <v>80</v>
      </c>
    </row>
    <row r="145" spans="2:51" s="190" customFormat="1" ht="13.5">
      <c r="B145" s="189"/>
      <c r="D145" s="185" t="s">
        <v>182</v>
      </c>
      <c r="E145" s="191" t="s">
        <v>5</v>
      </c>
      <c r="F145" s="192" t="s">
        <v>80</v>
      </c>
      <c r="H145" s="193">
        <v>1</v>
      </c>
      <c r="L145" s="189"/>
      <c r="M145" s="194"/>
      <c r="N145" s="195"/>
      <c r="O145" s="195"/>
      <c r="P145" s="195"/>
      <c r="Q145" s="195"/>
      <c r="R145" s="195"/>
      <c r="S145" s="195"/>
      <c r="T145" s="196"/>
      <c r="AT145" s="191" t="s">
        <v>182</v>
      </c>
      <c r="AU145" s="191" t="s">
        <v>80</v>
      </c>
      <c r="AV145" s="190" t="s">
        <v>82</v>
      </c>
      <c r="AW145" s="190" t="s">
        <v>35</v>
      </c>
      <c r="AX145" s="190" t="s">
        <v>72</v>
      </c>
      <c r="AY145" s="191" t="s">
        <v>131</v>
      </c>
    </row>
    <row r="146" spans="2:51" s="198" customFormat="1" ht="13.5">
      <c r="B146" s="197"/>
      <c r="D146" s="185" t="s">
        <v>182</v>
      </c>
      <c r="E146" s="199" t="s">
        <v>5</v>
      </c>
      <c r="F146" s="200" t="s">
        <v>185</v>
      </c>
      <c r="H146" s="201">
        <v>1</v>
      </c>
      <c r="L146" s="197"/>
      <c r="M146" s="202"/>
      <c r="N146" s="203"/>
      <c r="O146" s="203"/>
      <c r="P146" s="203"/>
      <c r="Q146" s="203"/>
      <c r="R146" s="203"/>
      <c r="S146" s="203"/>
      <c r="T146" s="204"/>
      <c r="AT146" s="199" t="s">
        <v>182</v>
      </c>
      <c r="AU146" s="199" t="s">
        <v>80</v>
      </c>
      <c r="AV146" s="198" t="s">
        <v>136</v>
      </c>
      <c r="AW146" s="198" t="s">
        <v>35</v>
      </c>
      <c r="AX146" s="198" t="s">
        <v>80</v>
      </c>
      <c r="AY146" s="199" t="s">
        <v>131</v>
      </c>
    </row>
    <row r="147" spans="2:65" s="102" customFormat="1" ht="16.5" customHeight="1">
      <c r="B147" s="103"/>
      <c r="C147" s="173" t="s">
        <v>234</v>
      </c>
      <c r="D147" s="173" t="s">
        <v>132</v>
      </c>
      <c r="E147" s="174" t="s">
        <v>236</v>
      </c>
      <c r="F147" s="175" t="s">
        <v>237</v>
      </c>
      <c r="G147" s="176" t="s">
        <v>189</v>
      </c>
      <c r="H147" s="177">
        <v>35</v>
      </c>
      <c r="I147" s="178"/>
      <c r="J147" s="179">
        <f>ROUND(I147*H147,2)</f>
        <v>0</v>
      </c>
      <c r="K147" s="175" t="s">
        <v>5</v>
      </c>
      <c r="L147" s="103"/>
      <c r="M147" s="180" t="s">
        <v>5</v>
      </c>
      <c r="N147" s="181" t="s">
        <v>43</v>
      </c>
      <c r="O147" s="104"/>
      <c r="P147" s="182">
        <f>O147*H147</f>
        <v>0</v>
      </c>
      <c r="Q147" s="182">
        <v>0</v>
      </c>
      <c r="R147" s="182">
        <f>Q147*H147</f>
        <v>0</v>
      </c>
      <c r="S147" s="182">
        <v>0</v>
      </c>
      <c r="T147" s="183">
        <f>S147*H147</f>
        <v>0</v>
      </c>
      <c r="AR147" s="92" t="s">
        <v>136</v>
      </c>
      <c r="AT147" s="92" t="s">
        <v>132</v>
      </c>
      <c r="AU147" s="92" t="s">
        <v>80</v>
      </c>
      <c r="AY147" s="92" t="s">
        <v>131</v>
      </c>
      <c r="BE147" s="184">
        <f>IF(N147="základní",J147,0)</f>
        <v>0</v>
      </c>
      <c r="BF147" s="184">
        <f>IF(N147="snížená",J147,0)</f>
        <v>0</v>
      </c>
      <c r="BG147" s="184">
        <f>IF(N147="zákl. přenesená",J147,0)</f>
        <v>0</v>
      </c>
      <c r="BH147" s="184">
        <f>IF(N147="sníž. přenesená",J147,0)</f>
        <v>0</v>
      </c>
      <c r="BI147" s="184">
        <f>IF(N147="nulová",J147,0)</f>
        <v>0</v>
      </c>
      <c r="BJ147" s="92" t="s">
        <v>80</v>
      </c>
      <c r="BK147" s="184">
        <f>ROUND(I147*H147,2)</f>
        <v>0</v>
      </c>
      <c r="BL147" s="92" t="s">
        <v>136</v>
      </c>
      <c r="BM147" s="92" t="s">
        <v>238</v>
      </c>
    </row>
    <row r="148" spans="2:47" s="102" customFormat="1" ht="27">
      <c r="B148" s="103"/>
      <c r="D148" s="185" t="s">
        <v>180</v>
      </c>
      <c r="F148" s="186" t="s">
        <v>239</v>
      </c>
      <c r="L148" s="103"/>
      <c r="M148" s="187"/>
      <c r="N148" s="104"/>
      <c r="O148" s="104"/>
      <c r="P148" s="104"/>
      <c r="Q148" s="104"/>
      <c r="R148" s="104"/>
      <c r="S148" s="104"/>
      <c r="T148" s="188"/>
      <c r="AT148" s="92" t="s">
        <v>180</v>
      </c>
      <c r="AU148" s="92" t="s">
        <v>80</v>
      </c>
    </row>
    <row r="149" spans="2:51" s="190" customFormat="1" ht="13.5">
      <c r="B149" s="189"/>
      <c r="D149" s="185" t="s">
        <v>182</v>
      </c>
      <c r="E149" s="191" t="s">
        <v>5</v>
      </c>
      <c r="F149" s="192" t="s">
        <v>240</v>
      </c>
      <c r="H149" s="193">
        <v>35</v>
      </c>
      <c r="L149" s="189"/>
      <c r="M149" s="194"/>
      <c r="N149" s="195"/>
      <c r="O149" s="195"/>
      <c r="P149" s="195"/>
      <c r="Q149" s="195"/>
      <c r="R149" s="195"/>
      <c r="S149" s="195"/>
      <c r="T149" s="196"/>
      <c r="AT149" s="191" t="s">
        <v>182</v>
      </c>
      <c r="AU149" s="191" t="s">
        <v>80</v>
      </c>
      <c r="AV149" s="190" t="s">
        <v>82</v>
      </c>
      <c r="AW149" s="190" t="s">
        <v>35</v>
      </c>
      <c r="AX149" s="190" t="s">
        <v>72</v>
      </c>
      <c r="AY149" s="191" t="s">
        <v>131</v>
      </c>
    </row>
    <row r="150" spans="2:51" s="198" customFormat="1" ht="13.5">
      <c r="B150" s="197"/>
      <c r="D150" s="185" t="s">
        <v>182</v>
      </c>
      <c r="E150" s="199" t="s">
        <v>5</v>
      </c>
      <c r="F150" s="200" t="s">
        <v>185</v>
      </c>
      <c r="H150" s="201">
        <v>35</v>
      </c>
      <c r="L150" s="197"/>
      <c r="M150" s="202"/>
      <c r="N150" s="203"/>
      <c r="O150" s="203"/>
      <c r="P150" s="203"/>
      <c r="Q150" s="203"/>
      <c r="R150" s="203"/>
      <c r="S150" s="203"/>
      <c r="T150" s="204"/>
      <c r="AT150" s="199" t="s">
        <v>182</v>
      </c>
      <c r="AU150" s="199" t="s">
        <v>80</v>
      </c>
      <c r="AV150" s="198" t="s">
        <v>136</v>
      </c>
      <c r="AW150" s="198" t="s">
        <v>35</v>
      </c>
      <c r="AX150" s="198" t="s">
        <v>80</v>
      </c>
      <c r="AY150" s="199" t="s">
        <v>131</v>
      </c>
    </row>
    <row r="151" spans="2:63" s="163" customFormat="1" ht="37.35" customHeight="1">
      <c r="B151" s="162"/>
      <c r="D151" s="164" t="s">
        <v>71</v>
      </c>
      <c r="E151" s="165" t="s">
        <v>148</v>
      </c>
      <c r="F151" s="165" t="s">
        <v>241</v>
      </c>
      <c r="J151" s="166">
        <f>BK151</f>
        <v>0</v>
      </c>
      <c r="L151" s="162"/>
      <c r="M151" s="167"/>
      <c r="N151" s="168"/>
      <c r="O151" s="168"/>
      <c r="P151" s="169">
        <f>SUM(P152:P179)</f>
        <v>0</v>
      </c>
      <c r="Q151" s="168"/>
      <c r="R151" s="169">
        <f>SUM(R152:R179)</f>
        <v>0</v>
      </c>
      <c r="S151" s="168"/>
      <c r="T151" s="170">
        <f>SUM(T152:T179)</f>
        <v>0</v>
      </c>
      <c r="AR151" s="164" t="s">
        <v>80</v>
      </c>
      <c r="AT151" s="171" t="s">
        <v>71</v>
      </c>
      <c r="AU151" s="171" t="s">
        <v>72</v>
      </c>
      <c r="AY151" s="164" t="s">
        <v>131</v>
      </c>
      <c r="BK151" s="172">
        <f>SUM(BK152:BK179)</f>
        <v>0</v>
      </c>
    </row>
    <row r="152" spans="2:65" s="102" customFormat="1" ht="16.5" customHeight="1">
      <c r="B152" s="103"/>
      <c r="C152" s="173" t="s">
        <v>242</v>
      </c>
      <c r="D152" s="173" t="s">
        <v>132</v>
      </c>
      <c r="E152" s="174" t="s">
        <v>243</v>
      </c>
      <c r="F152" s="175" t="s">
        <v>244</v>
      </c>
      <c r="G152" s="176" t="s">
        <v>189</v>
      </c>
      <c r="H152" s="177">
        <v>189.74</v>
      </c>
      <c r="I152" s="178"/>
      <c r="J152" s="179">
        <f>ROUND(I152*H152,2)</f>
        <v>0</v>
      </c>
      <c r="K152" s="175" t="s">
        <v>5</v>
      </c>
      <c r="L152" s="103"/>
      <c r="M152" s="180" t="s">
        <v>5</v>
      </c>
      <c r="N152" s="181" t="s">
        <v>43</v>
      </c>
      <c r="O152" s="104"/>
      <c r="P152" s="182">
        <f>O152*H152</f>
        <v>0</v>
      </c>
      <c r="Q152" s="182">
        <v>0</v>
      </c>
      <c r="R152" s="182">
        <f>Q152*H152</f>
        <v>0</v>
      </c>
      <c r="S152" s="182">
        <v>0</v>
      </c>
      <c r="T152" s="183">
        <f>S152*H152</f>
        <v>0</v>
      </c>
      <c r="AR152" s="92" t="s">
        <v>136</v>
      </c>
      <c r="AT152" s="92" t="s">
        <v>132</v>
      </c>
      <c r="AU152" s="92" t="s">
        <v>80</v>
      </c>
      <c r="AY152" s="92" t="s">
        <v>131</v>
      </c>
      <c r="BE152" s="184">
        <f>IF(N152="základní",J152,0)</f>
        <v>0</v>
      </c>
      <c r="BF152" s="184">
        <f>IF(N152="snížená",J152,0)</f>
        <v>0</v>
      </c>
      <c r="BG152" s="184">
        <f>IF(N152="zákl. přenesená",J152,0)</f>
        <v>0</v>
      </c>
      <c r="BH152" s="184">
        <f>IF(N152="sníž. přenesená",J152,0)</f>
        <v>0</v>
      </c>
      <c r="BI152" s="184">
        <f>IF(N152="nulová",J152,0)</f>
        <v>0</v>
      </c>
      <c r="BJ152" s="92" t="s">
        <v>80</v>
      </c>
      <c r="BK152" s="184">
        <f>ROUND(I152*H152,2)</f>
        <v>0</v>
      </c>
      <c r="BL152" s="92" t="s">
        <v>136</v>
      </c>
      <c r="BM152" s="92" t="s">
        <v>245</v>
      </c>
    </row>
    <row r="153" spans="2:47" s="102" customFormat="1" ht="27">
      <c r="B153" s="103"/>
      <c r="D153" s="185" t="s">
        <v>180</v>
      </c>
      <c r="F153" s="186" t="s">
        <v>246</v>
      </c>
      <c r="L153" s="103"/>
      <c r="M153" s="187"/>
      <c r="N153" s="104"/>
      <c r="O153" s="104"/>
      <c r="P153" s="104"/>
      <c r="Q153" s="104"/>
      <c r="R153" s="104"/>
      <c r="S153" s="104"/>
      <c r="T153" s="188"/>
      <c r="AT153" s="92" t="s">
        <v>180</v>
      </c>
      <c r="AU153" s="92" t="s">
        <v>80</v>
      </c>
    </row>
    <row r="154" spans="2:51" s="190" customFormat="1" ht="13.5">
      <c r="B154" s="189"/>
      <c r="D154" s="185" t="s">
        <v>182</v>
      </c>
      <c r="E154" s="191" t="s">
        <v>5</v>
      </c>
      <c r="F154" s="192" t="s">
        <v>221</v>
      </c>
      <c r="H154" s="193">
        <v>189.74</v>
      </c>
      <c r="L154" s="189"/>
      <c r="M154" s="194"/>
      <c r="N154" s="195"/>
      <c r="O154" s="195"/>
      <c r="P154" s="195"/>
      <c r="Q154" s="195"/>
      <c r="R154" s="195"/>
      <c r="S154" s="195"/>
      <c r="T154" s="196"/>
      <c r="AT154" s="191" t="s">
        <v>182</v>
      </c>
      <c r="AU154" s="191" t="s">
        <v>80</v>
      </c>
      <c r="AV154" s="190" t="s">
        <v>82</v>
      </c>
      <c r="AW154" s="190" t="s">
        <v>35</v>
      </c>
      <c r="AX154" s="190" t="s">
        <v>72</v>
      </c>
      <c r="AY154" s="191" t="s">
        <v>131</v>
      </c>
    </row>
    <row r="155" spans="2:51" s="198" customFormat="1" ht="13.5">
      <c r="B155" s="197"/>
      <c r="D155" s="185" t="s">
        <v>182</v>
      </c>
      <c r="E155" s="199" t="s">
        <v>5</v>
      </c>
      <c r="F155" s="200" t="s">
        <v>185</v>
      </c>
      <c r="H155" s="201">
        <v>189.74</v>
      </c>
      <c r="L155" s="197"/>
      <c r="M155" s="202"/>
      <c r="N155" s="203"/>
      <c r="O155" s="203"/>
      <c r="P155" s="203"/>
      <c r="Q155" s="203"/>
      <c r="R155" s="203"/>
      <c r="S155" s="203"/>
      <c r="T155" s="204"/>
      <c r="AT155" s="199" t="s">
        <v>182</v>
      </c>
      <c r="AU155" s="199" t="s">
        <v>80</v>
      </c>
      <c r="AV155" s="198" t="s">
        <v>136</v>
      </c>
      <c r="AW155" s="198" t="s">
        <v>35</v>
      </c>
      <c r="AX155" s="198" t="s">
        <v>80</v>
      </c>
      <c r="AY155" s="199" t="s">
        <v>131</v>
      </c>
    </row>
    <row r="156" spans="2:65" s="102" customFormat="1" ht="16.5" customHeight="1">
      <c r="B156" s="103"/>
      <c r="C156" s="173" t="s">
        <v>238</v>
      </c>
      <c r="D156" s="173" t="s">
        <v>132</v>
      </c>
      <c r="E156" s="174" t="s">
        <v>247</v>
      </c>
      <c r="F156" s="175" t="s">
        <v>248</v>
      </c>
      <c r="G156" s="176" t="s">
        <v>189</v>
      </c>
      <c r="H156" s="177">
        <v>189.74</v>
      </c>
      <c r="I156" s="178"/>
      <c r="J156" s="179">
        <f>ROUND(I156*H156,2)</f>
        <v>0</v>
      </c>
      <c r="K156" s="175" t="s">
        <v>5</v>
      </c>
      <c r="L156" s="103"/>
      <c r="M156" s="180" t="s">
        <v>5</v>
      </c>
      <c r="N156" s="181" t="s">
        <v>43</v>
      </c>
      <c r="O156" s="104"/>
      <c r="P156" s="182">
        <f>O156*H156</f>
        <v>0</v>
      </c>
      <c r="Q156" s="182">
        <v>0</v>
      </c>
      <c r="R156" s="182">
        <f>Q156*H156</f>
        <v>0</v>
      </c>
      <c r="S156" s="182">
        <v>0</v>
      </c>
      <c r="T156" s="183">
        <f>S156*H156</f>
        <v>0</v>
      </c>
      <c r="AR156" s="92" t="s">
        <v>136</v>
      </c>
      <c r="AT156" s="92" t="s">
        <v>132</v>
      </c>
      <c r="AU156" s="92" t="s">
        <v>80</v>
      </c>
      <c r="AY156" s="92" t="s">
        <v>131</v>
      </c>
      <c r="BE156" s="184">
        <f>IF(N156="základní",J156,0)</f>
        <v>0</v>
      </c>
      <c r="BF156" s="184">
        <f>IF(N156="snížená",J156,0)</f>
        <v>0</v>
      </c>
      <c r="BG156" s="184">
        <f>IF(N156="zákl. přenesená",J156,0)</f>
        <v>0</v>
      </c>
      <c r="BH156" s="184">
        <f>IF(N156="sníž. přenesená",J156,0)</f>
        <v>0</v>
      </c>
      <c r="BI156" s="184">
        <f>IF(N156="nulová",J156,0)</f>
        <v>0</v>
      </c>
      <c r="BJ156" s="92" t="s">
        <v>80</v>
      </c>
      <c r="BK156" s="184">
        <f>ROUND(I156*H156,2)</f>
        <v>0</v>
      </c>
      <c r="BL156" s="92" t="s">
        <v>136</v>
      </c>
      <c r="BM156" s="92" t="s">
        <v>249</v>
      </c>
    </row>
    <row r="157" spans="2:47" s="102" customFormat="1" ht="27">
      <c r="B157" s="103"/>
      <c r="D157" s="185" t="s">
        <v>180</v>
      </c>
      <c r="F157" s="186" t="s">
        <v>250</v>
      </c>
      <c r="L157" s="103"/>
      <c r="M157" s="187"/>
      <c r="N157" s="104"/>
      <c r="O157" s="104"/>
      <c r="P157" s="104"/>
      <c r="Q157" s="104"/>
      <c r="R157" s="104"/>
      <c r="S157" s="104"/>
      <c r="T157" s="188"/>
      <c r="AT157" s="92" t="s">
        <v>180</v>
      </c>
      <c r="AU157" s="92" t="s">
        <v>80</v>
      </c>
    </row>
    <row r="158" spans="2:51" s="190" customFormat="1" ht="13.5">
      <c r="B158" s="189"/>
      <c r="D158" s="185" t="s">
        <v>182</v>
      </c>
      <c r="E158" s="191" t="s">
        <v>5</v>
      </c>
      <c r="F158" s="192" t="s">
        <v>221</v>
      </c>
      <c r="H158" s="193">
        <v>189.74</v>
      </c>
      <c r="L158" s="189"/>
      <c r="M158" s="194"/>
      <c r="N158" s="195"/>
      <c r="O158" s="195"/>
      <c r="P158" s="195"/>
      <c r="Q158" s="195"/>
      <c r="R158" s="195"/>
      <c r="S158" s="195"/>
      <c r="T158" s="196"/>
      <c r="AT158" s="191" t="s">
        <v>182</v>
      </c>
      <c r="AU158" s="191" t="s">
        <v>80</v>
      </c>
      <c r="AV158" s="190" t="s">
        <v>82</v>
      </c>
      <c r="AW158" s="190" t="s">
        <v>35</v>
      </c>
      <c r="AX158" s="190" t="s">
        <v>72</v>
      </c>
      <c r="AY158" s="191" t="s">
        <v>131</v>
      </c>
    </row>
    <row r="159" spans="2:51" s="198" customFormat="1" ht="13.5">
      <c r="B159" s="197"/>
      <c r="D159" s="185" t="s">
        <v>182</v>
      </c>
      <c r="E159" s="199" t="s">
        <v>5</v>
      </c>
      <c r="F159" s="200" t="s">
        <v>185</v>
      </c>
      <c r="H159" s="201">
        <v>189.74</v>
      </c>
      <c r="L159" s="197"/>
      <c r="M159" s="202"/>
      <c r="N159" s="203"/>
      <c r="O159" s="203"/>
      <c r="P159" s="203"/>
      <c r="Q159" s="203"/>
      <c r="R159" s="203"/>
      <c r="S159" s="203"/>
      <c r="T159" s="204"/>
      <c r="AT159" s="199" t="s">
        <v>182</v>
      </c>
      <c r="AU159" s="199" t="s">
        <v>80</v>
      </c>
      <c r="AV159" s="198" t="s">
        <v>136</v>
      </c>
      <c r="AW159" s="198" t="s">
        <v>35</v>
      </c>
      <c r="AX159" s="198" t="s">
        <v>80</v>
      </c>
      <c r="AY159" s="199" t="s">
        <v>131</v>
      </c>
    </row>
    <row r="160" spans="2:65" s="102" customFormat="1" ht="16.5" customHeight="1">
      <c r="B160" s="103"/>
      <c r="C160" s="173" t="s">
        <v>251</v>
      </c>
      <c r="D160" s="173" t="s">
        <v>132</v>
      </c>
      <c r="E160" s="174" t="s">
        <v>252</v>
      </c>
      <c r="F160" s="175" t="s">
        <v>253</v>
      </c>
      <c r="G160" s="176" t="s">
        <v>189</v>
      </c>
      <c r="H160" s="177">
        <v>172.58</v>
      </c>
      <c r="I160" s="178"/>
      <c r="J160" s="179">
        <f>ROUND(I160*H160,2)</f>
        <v>0</v>
      </c>
      <c r="K160" s="175" t="s">
        <v>5</v>
      </c>
      <c r="L160" s="103"/>
      <c r="M160" s="180" t="s">
        <v>5</v>
      </c>
      <c r="N160" s="181" t="s">
        <v>43</v>
      </c>
      <c r="O160" s="104"/>
      <c r="P160" s="182">
        <f>O160*H160</f>
        <v>0</v>
      </c>
      <c r="Q160" s="182">
        <v>0</v>
      </c>
      <c r="R160" s="182">
        <f>Q160*H160</f>
        <v>0</v>
      </c>
      <c r="S160" s="182">
        <v>0</v>
      </c>
      <c r="T160" s="183">
        <f>S160*H160</f>
        <v>0</v>
      </c>
      <c r="AR160" s="92" t="s">
        <v>136</v>
      </c>
      <c r="AT160" s="92" t="s">
        <v>132</v>
      </c>
      <c r="AU160" s="92" t="s">
        <v>80</v>
      </c>
      <c r="AY160" s="92" t="s">
        <v>131</v>
      </c>
      <c r="BE160" s="184">
        <f>IF(N160="základní",J160,0)</f>
        <v>0</v>
      </c>
      <c r="BF160" s="184">
        <f>IF(N160="snížená",J160,0)</f>
        <v>0</v>
      </c>
      <c r="BG160" s="184">
        <f>IF(N160="zákl. přenesená",J160,0)</f>
        <v>0</v>
      </c>
      <c r="BH160" s="184">
        <f>IF(N160="sníž. přenesená",J160,0)</f>
        <v>0</v>
      </c>
      <c r="BI160" s="184">
        <f>IF(N160="nulová",J160,0)</f>
        <v>0</v>
      </c>
      <c r="BJ160" s="92" t="s">
        <v>80</v>
      </c>
      <c r="BK160" s="184">
        <f>ROUND(I160*H160,2)</f>
        <v>0</v>
      </c>
      <c r="BL160" s="92" t="s">
        <v>136</v>
      </c>
      <c r="BM160" s="92" t="s">
        <v>254</v>
      </c>
    </row>
    <row r="161" spans="2:51" s="190" customFormat="1" ht="13.5">
      <c r="B161" s="189"/>
      <c r="D161" s="185" t="s">
        <v>182</v>
      </c>
      <c r="E161" s="191" t="s">
        <v>5</v>
      </c>
      <c r="F161" s="192" t="s">
        <v>255</v>
      </c>
      <c r="H161" s="193">
        <v>172.58</v>
      </c>
      <c r="L161" s="189"/>
      <c r="M161" s="194"/>
      <c r="N161" s="195"/>
      <c r="O161" s="195"/>
      <c r="P161" s="195"/>
      <c r="Q161" s="195"/>
      <c r="R161" s="195"/>
      <c r="S161" s="195"/>
      <c r="T161" s="196"/>
      <c r="AT161" s="191" t="s">
        <v>182</v>
      </c>
      <c r="AU161" s="191" t="s">
        <v>80</v>
      </c>
      <c r="AV161" s="190" t="s">
        <v>82</v>
      </c>
      <c r="AW161" s="190" t="s">
        <v>35</v>
      </c>
      <c r="AX161" s="190" t="s">
        <v>72</v>
      </c>
      <c r="AY161" s="191" t="s">
        <v>131</v>
      </c>
    </row>
    <row r="162" spans="2:51" s="198" customFormat="1" ht="13.5">
      <c r="B162" s="197"/>
      <c r="D162" s="185" t="s">
        <v>182</v>
      </c>
      <c r="E162" s="199" t="s">
        <v>5</v>
      </c>
      <c r="F162" s="200" t="s">
        <v>185</v>
      </c>
      <c r="H162" s="201">
        <v>172.58</v>
      </c>
      <c r="L162" s="197"/>
      <c r="M162" s="202"/>
      <c r="N162" s="203"/>
      <c r="O162" s="203"/>
      <c r="P162" s="203"/>
      <c r="Q162" s="203"/>
      <c r="R162" s="203"/>
      <c r="S162" s="203"/>
      <c r="T162" s="204"/>
      <c r="AT162" s="199" t="s">
        <v>182</v>
      </c>
      <c r="AU162" s="199" t="s">
        <v>80</v>
      </c>
      <c r="AV162" s="198" t="s">
        <v>136</v>
      </c>
      <c r="AW162" s="198" t="s">
        <v>35</v>
      </c>
      <c r="AX162" s="198" t="s">
        <v>80</v>
      </c>
      <c r="AY162" s="199" t="s">
        <v>131</v>
      </c>
    </row>
    <row r="163" spans="2:65" s="102" customFormat="1" ht="25.5" customHeight="1">
      <c r="B163" s="103"/>
      <c r="C163" s="173" t="s">
        <v>245</v>
      </c>
      <c r="D163" s="173" t="s">
        <v>132</v>
      </c>
      <c r="E163" s="174" t="s">
        <v>256</v>
      </c>
      <c r="F163" s="175" t="s">
        <v>257</v>
      </c>
      <c r="G163" s="176" t="s">
        <v>189</v>
      </c>
      <c r="H163" s="177">
        <v>172.58</v>
      </c>
      <c r="I163" s="178"/>
      <c r="J163" s="179">
        <f>ROUND(I163*H163,2)</f>
        <v>0</v>
      </c>
      <c r="K163" s="175" t="s">
        <v>5</v>
      </c>
      <c r="L163" s="103"/>
      <c r="M163" s="180" t="s">
        <v>5</v>
      </c>
      <c r="N163" s="181" t="s">
        <v>43</v>
      </c>
      <c r="O163" s="104"/>
      <c r="P163" s="182">
        <f>O163*H163</f>
        <v>0</v>
      </c>
      <c r="Q163" s="182">
        <v>0</v>
      </c>
      <c r="R163" s="182">
        <f>Q163*H163</f>
        <v>0</v>
      </c>
      <c r="S163" s="182">
        <v>0</v>
      </c>
      <c r="T163" s="183">
        <f>S163*H163</f>
        <v>0</v>
      </c>
      <c r="AR163" s="92" t="s">
        <v>136</v>
      </c>
      <c r="AT163" s="92" t="s">
        <v>132</v>
      </c>
      <c r="AU163" s="92" t="s">
        <v>80</v>
      </c>
      <c r="AY163" s="92" t="s">
        <v>131</v>
      </c>
      <c r="BE163" s="184">
        <f>IF(N163="základní",J163,0)</f>
        <v>0</v>
      </c>
      <c r="BF163" s="184">
        <f>IF(N163="snížená",J163,0)</f>
        <v>0</v>
      </c>
      <c r="BG163" s="184">
        <f>IF(N163="zákl. přenesená",J163,0)</f>
        <v>0</v>
      </c>
      <c r="BH163" s="184">
        <f>IF(N163="sníž. přenesená",J163,0)</f>
        <v>0</v>
      </c>
      <c r="BI163" s="184">
        <f>IF(N163="nulová",J163,0)</f>
        <v>0</v>
      </c>
      <c r="BJ163" s="92" t="s">
        <v>80</v>
      </c>
      <c r="BK163" s="184">
        <f>ROUND(I163*H163,2)</f>
        <v>0</v>
      </c>
      <c r="BL163" s="92" t="s">
        <v>136</v>
      </c>
      <c r="BM163" s="92" t="s">
        <v>258</v>
      </c>
    </row>
    <row r="164" spans="2:47" s="102" customFormat="1" ht="27">
      <c r="B164" s="103"/>
      <c r="D164" s="185" t="s">
        <v>180</v>
      </c>
      <c r="F164" s="186" t="s">
        <v>259</v>
      </c>
      <c r="L164" s="103"/>
      <c r="M164" s="187"/>
      <c r="N164" s="104"/>
      <c r="O164" s="104"/>
      <c r="P164" s="104"/>
      <c r="Q164" s="104"/>
      <c r="R164" s="104"/>
      <c r="S164" s="104"/>
      <c r="T164" s="188"/>
      <c r="AT164" s="92" t="s">
        <v>180</v>
      </c>
      <c r="AU164" s="92" t="s">
        <v>80</v>
      </c>
    </row>
    <row r="165" spans="2:51" s="190" customFormat="1" ht="13.5">
      <c r="B165" s="189"/>
      <c r="D165" s="185" t="s">
        <v>182</v>
      </c>
      <c r="E165" s="191" t="s">
        <v>5</v>
      </c>
      <c r="F165" s="192" t="s">
        <v>255</v>
      </c>
      <c r="H165" s="193">
        <v>172.58</v>
      </c>
      <c r="L165" s="189"/>
      <c r="M165" s="194"/>
      <c r="N165" s="195"/>
      <c r="O165" s="195"/>
      <c r="P165" s="195"/>
      <c r="Q165" s="195"/>
      <c r="R165" s="195"/>
      <c r="S165" s="195"/>
      <c r="T165" s="196"/>
      <c r="AT165" s="191" t="s">
        <v>182</v>
      </c>
      <c r="AU165" s="191" t="s">
        <v>80</v>
      </c>
      <c r="AV165" s="190" t="s">
        <v>82</v>
      </c>
      <c r="AW165" s="190" t="s">
        <v>35</v>
      </c>
      <c r="AX165" s="190" t="s">
        <v>72</v>
      </c>
      <c r="AY165" s="191" t="s">
        <v>131</v>
      </c>
    </row>
    <row r="166" spans="2:51" s="198" customFormat="1" ht="13.5">
      <c r="B166" s="197"/>
      <c r="D166" s="185" t="s">
        <v>182</v>
      </c>
      <c r="E166" s="199" t="s">
        <v>5</v>
      </c>
      <c r="F166" s="200" t="s">
        <v>185</v>
      </c>
      <c r="H166" s="201">
        <v>172.58</v>
      </c>
      <c r="L166" s="197"/>
      <c r="M166" s="202"/>
      <c r="N166" s="203"/>
      <c r="O166" s="203"/>
      <c r="P166" s="203"/>
      <c r="Q166" s="203"/>
      <c r="R166" s="203"/>
      <c r="S166" s="203"/>
      <c r="T166" s="204"/>
      <c r="AT166" s="199" t="s">
        <v>182</v>
      </c>
      <c r="AU166" s="199" t="s">
        <v>80</v>
      </c>
      <c r="AV166" s="198" t="s">
        <v>136</v>
      </c>
      <c r="AW166" s="198" t="s">
        <v>35</v>
      </c>
      <c r="AX166" s="198" t="s">
        <v>80</v>
      </c>
      <c r="AY166" s="199" t="s">
        <v>131</v>
      </c>
    </row>
    <row r="167" spans="2:65" s="102" customFormat="1" ht="16.5" customHeight="1">
      <c r="B167" s="103"/>
      <c r="C167" s="173" t="s">
        <v>260</v>
      </c>
      <c r="D167" s="173" t="s">
        <v>132</v>
      </c>
      <c r="E167" s="174" t="s">
        <v>261</v>
      </c>
      <c r="F167" s="175" t="s">
        <v>262</v>
      </c>
      <c r="G167" s="176" t="s">
        <v>189</v>
      </c>
      <c r="H167" s="177">
        <v>176.38</v>
      </c>
      <c r="I167" s="178"/>
      <c r="J167" s="179">
        <f>ROUND(I167*H167,2)</f>
        <v>0</v>
      </c>
      <c r="K167" s="175" t="s">
        <v>5</v>
      </c>
      <c r="L167" s="103"/>
      <c r="M167" s="180" t="s">
        <v>5</v>
      </c>
      <c r="N167" s="181" t="s">
        <v>43</v>
      </c>
      <c r="O167" s="104"/>
      <c r="P167" s="182">
        <f>O167*H167</f>
        <v>0</v>
      </c>
      <c r="Q167" s="182">
        <v>0</v>
      </c>
      <c r="R167" s="182">
        <f>Q167*H167</f>
        <v>0</v>
      </c>
      <c r="S167" s="182">
        <v>0</v>
      </c>
      <c r="T167" s="183">
        <f>S167*H167</f>
        <v>0</v>
      </c>
      <c r="AR167" s="92" t="s">
        <v>136</v>
      </c>
      <c r="AT167" s="92" t="s">
        <v>132</v>
      </c>
      <c r="AU167" s="92" t="s">
        <v>80</v>
      </c>
      <c r="AY167" s="92" t="s">
        <v>131</v>
      </c>
      <c r="BE167" s="184">
        <f>IF(N167="základní",J167,0)</f>
        <v>0</v>
      </c>
      <c r="BF167" s="184">
        <f>IF(N167="snížená",J167,0)</f>
        <v>0</v>
      </c>
      <c r="BG167" s="184">
        <f>IF(N167="zákl. přenesená",J167,0)</f>
        <v>0</v>
      </c>
      <c r="BH167" s="184">
        <f>IF(N167="sníž. přenesená",J167,0)</f>
        <v>0</v>
      </c>
      <c r="BI167" s="184">
        <f>IF(N167="nulová",J167,0)</f>
        <v>0</v>
      </c>
      <c r="BJ167" s="92" t="s">
        <v>80</v>
      </c>
      <c r="BK167" s="184">
        <f>ROUND(I167*H167,2)</f>
        <v>0</v>
      </c>
      <c r="BL167" s="92" t="s">
        <v>136</v>
      </c>
      <c r="BM167" s="92" t="s">
        <v>263</v>
      </c>
    </row>
    <row r="168" spans="2:51" s="190" customFormat="1" ht="13.5">
      <c r="B168" s="189"/>
      <c r="D168" s="185" t="s">
        <v>182</v>
      </c>
      <c r="E168" s="191" t="s">
        <v>5</v>
      </c>
      <c r="F168" s="192" t="s">
        <v>264</v>
      </c>
      <c r="H168" s="193">
        <v>176.38</v>
      </c>
      <c r="L168" s="189"/>
      <c r="M168" s="194"/>
      <c r="N168" s="195"/>
      <c r="O168" s="195"/>
      <c r="P168" s="195"/>
      <c r="Q168" s="195"/>
      <c r="R168" s="195"/>
      <c r="S168" s="195"/>
      <c r="T168" s="196"/>
      <c r="AT168" s="191" t="s">
        <v>182</v>
      </c>
      <c r="AU168" s="191" t="s">
        <v>80</v>
      </c>
      <c r="AV168" s="190" t="s">
        <v>82</v>
      </c>
      <c r="AW168" s="190" t="s">
        <v>35</v>
      </c>
      <c r="AX168" s="190" t="s">
        <v>72</v>
      </c>
      <c r="AY168" s="191" t="s">
        <v>131</v>
      </c>
    </row>
    <row r="169" spans="2:51" s="198" customFormat="1" ht="13.5">
      <c r="B169" s="197"/>
      <c r="D169" s="185" t="s">
        <v>182</v>
      </c>
      <c r="E169" s="199" t="s">
        <v>5</v>
      </c>
      <c r="F169" s="200" t="s">
        <v>185</v>
      </c>
      <c r="H169" s="201">
        <v>176.38</v>
      </c>
      <c r="L169" s="197"/>
      <c r="M169" s="202"/>
      <c r="N169" s="203"/>
      <c r="O169" s="203"/>
      <c r="P169" s="203"/>
      <c r="Q169" s="203"/>
      <c r="R169" s="203"/>
      <c r="S169" s="203"/>
      <c r="T169" s="204"/>
      <c r="AT169" s="199" t="s">
        <v>182</v>
      </c>
      <c r="AU169" s="199" t="s">
        <v>80</v>
      </c>
      <c r="AV169" s="198" t="s">
        <v>136</v>
      </c>
      <c r="AW169" s="198" t="s">
        <v>35</v>
      </c>
      <c r="AX169" s="198" t="s">
        <v>80</v>
      </c>
      <c r="AY169" s="199" t="s">
        <v>131</v>
      </c>
    </row>
    <row r="170" spans="2:65" s="102" customFormat="1" ht="25.5" customHeight="1">
      <c r="B170" s="103"/>
      <c r="C170" s="173" t="s">
        <v>249</v>
      </c>
      <c r="D170" s="173" t="s">
        <v>132</v>
      </c>
      <c r="E170" s="174" t="s">
        <v>265</v>
      </c>
      <c r="F170" s="175" t="s">
        <v>266</v>
      </c>
      <c r="G170" s="176" t="s">
        <v>189</v>
      </c>
      <c r="H170" s="177">
        <v>176.38</v>
      </c>
      <c r="I170" s="178"/>
      <c r="J170" s="179">
        <f>ROUND(I170*H170,2)</f>
        <v>0</v>
      </c>
      <c r="K170" s="175" t="s">
        <v>5</v>
      </c>
      <c r="L170" s="103"/>
      <c r="M170" s="180" t="s">
        <v>5</v>
      </c>
      <c r="N170" s="181" t="s">
        <v>43</v>
      </c>
      <c r="O170" s="104"/>
      <c r="P170" s="182">
        <f>O170*H170</f>
        <v>0</v>
      </c>
      <c r="Q170" s="182">
        <v>0</v>
      </c>
      <c r="R170" s="182">
        <f>Q170*H170</f>
        <v>0</v>
      </c>
      <c r="S170" s="182">
        <v>0</v>
      </c>
      <c r="T170" s="183">
        <f>S170*H170</f>
        <v>0</v>
      </c>
      <c r="AR170" s="92" t="s">
        <v>136</v>
      </c>
      <c r="AT170" s="92" t="s">
        <v>132</v>
      </c>
      <c r="AU170" s="92" t="s">
        <v>80</v>
      </c>
      <c r="AY170" s="92" t="s">
        <v>131</v>
      </c>
      <c r="BE170" s="184">
        <f>IF(N170="základní",J170,0)</f>
        <v>0</v>
      </c>
      <c r="BF170" s="184">
        <f>IF(N170="snížená",J170,0)</f>
        <v>0</v>
      </c>
      <c r="BG170" s="184">
        <f>IF(N170="zákl. přenesená",J170,0)</f>
        <v>0</v>
      </c>
      <c r="BH170" s="184">
        <f>IF(N170="sníž. přenesená",J170,0)</f>
        <v>0</v>
      </c>
      <c r="BI170" s="184">
        <f>IF(N170="nulová",J170,0)</f>
        <v>0</v>
      </c>
      <c r="BJ170" s="92" t="s">
        <v>80</v>
      </c>
      <c r="BK170" s="184">
        <f>ROUND(I170*H170,2)</f>
        <v>0</v>
      </c>
      <c r="BL170" s="92" t="s">
        <v>136</v>
      </c>
      <c r="BM170" s="92" t="s">
        <v>267</v>
      </c>
    </row>
    <row r="171" spans="2:47" s="102" customFormat="1" ht="27">
      <c r="B171" s="103"/>
      <c r="D171" s="185" t="s">
        <v>180</v>
      </c>
      <c r="F171" s="186" t="s">
        <v>259</v>
      </c>
      <c r="L171" s="103"/>
      <c r="M171" s="187"/>
      <c r="N171" s="104"/>
      <c r="O171" s="104"/>
      <c r="P171" s="104"/>
      <c r="Q171" s="104"/>
      <c r="R171" s="104"/>
      <c r="S171" s="104"/>
      <c r="T171" s="188"/>
      <c r="AT171" s="92" t="s">
        <v>180</v>
      </c>
      <c r="AU171" s="92" t="s">
        <v>80</v>
      </c>
    </row>
    <row r="172" spans="2:51" s="190" customFormat="1" ht="13.5">
      <c r="B172" s="189"/>
      <c r="D172" s="185" t="s">
        <v>182</v>
      </c>
      <c r="E172" s="191" t="s">
        <v>5</v>
      </c>
      <c r="F172" s="192" t="s">
        <v>264</v>
      </c>
      <c r="H172" s="193">
        <v>176.38</v>
      </c>
      <c r="L172" s="189"/>
      <c r="M172" s="194"/>
      <c r="N172" s="195"/>
      <c r="O172" s="195"/>
      <c r="P172" s="195"/>
      <c r="Q172" s="195"/>
      <c r="R172" s="195"/>
      <c r="S172" s="195"/>
      <c r="T172" s="196"/>
      <c r="AT172" s="191" t="s">
        <v>182</v>
      </c>
      <c r="AU172" s="191" t="s">
        <v>80</v>
      </c>
      <c r="AV172" s="190" t="s">
        <v>82</v>
      </c>
      <c r="AW172" s="190" t="s">
        <v>35</v>
      </c>
      <c r="AX172" s="190" t="s">
        <v>72</v>
      </c>
      <c r="AY172" s="191" t="s">
        <v>131</v>
      </c>
    </row>
    <row r="173" spans="2:51" s="198" customFormat="1" ht="13.5">
      <c r="B173" s="197"/>
      <c r="D173" s="185" t="s">
        <v>182</v>
      </c>
      <c r="E173" s="199" t="s">
        <v>5</v>
      </c>
      <c r="F173" s="200" t="s">
        <v>185</v>
      </c>
      <c r="H173" s="201">
        <v>176.38</v>
      </c>
      <c r="L173" s="197"/>
      <c r="M173" s="202"/>
      <c r="N173" s="203"/>
      <c r="O173" s="203"/>
      <c r="P173" s="203"/>
      <c r="Q173" s="203"/>
      <c r="R173" s="203"/>
      <c r="S173" s="203"/>
      <c r="T173" s="204"/>
      <c r="AT173" s="199" t="s">
        <v>182</v>
      </c>
      <c r="AU173" s="199" t="s">
        <v>80</v>
      </c>
      <c r="AV173" s="198" t="s">
        <v>136</v>
      </c>
      <c r="AW173" s="198" t="s">
        <v>35</v>
      </c>
      <c r="AX173" s="198" t="s">
        <v>80</v>
      </c>
      <c r="AY173" s="199" t="s">
        <v>131</v>
      </c>
    </row>
    <row r="174" spans="2:65" s="102" customFormat="1" ht="16.5" customHeight="1">
      <c r="B174" s="103"/>
      <c r="C174" s="173" t="s">
        <v>268</v>
      </c>
      <c r="D174" s="173" t="s">
        <v>132</v>
      </c>
      <c r="E174" s="174" t="s">
        <v>261</v>
      </c>
      <c r="F174" s="175" t="s">
        <v>262</v>
      </c>
      <c r="G174" s="176" t="s">
        <v>189</v>
      </c>
      <c r="H174" s="177">
        <v>199.46</v>
      </c>
      <c r="I174" s="178"/>
      <c r="J174" s="179">
        <f>ROUND(I174*H174,2)</f>
        <v>0</v>
      </c>
      <c r="K174" s="175" t="s">
        <v>5</v>
      </c>
      <c r="L174" s="103"/>
      <c r="M174" s="180" t="s">
        <v>5</v>
      </c>
      <c r="N174" s="181" t="s">
        <v>43</v>
      </c>
      <c r="O174" s="104"/>
      <c r="P174" s="182">
        <f>O174*H174</f>
        <v>0</v>
      </c>
      <c r="Q174" s="182">
        <v>0</v>
      </c>
      <c r="R174" s="182">
        <f>Q174*H174</f>
        <v>0</v>
      </c>
      <c r="S174" s="182">
        <v>0</v>
      </c>
      <c r="T174" s="183">
        <f>S174*H174</f>
        <v>0</v>
      </c>
      <c r="AR174" s="92" t="s">
        <v>136</v>
      </c>
      <c r="AT174" s="92" t="s">
        <v>132</v>
      </c>
      <c r="AU174" s="92" t="s">
        <v>80</v>
      </c>
      <c r="AY174" s="92" t="s">
        <v>131</v>
      </c>
      <c r="BE174" s="184">
        <f>IF(N174="základní",J174,0)</f>
        <v>0</v>
      </c>
      <c r="BF174" s="184">
        <f>IF(N174="snížená",J174,0)</f>
        <v>0</v>
      </c>
      <c r="BG174" s="184">
        <f>IF(N174="zákl. přenesená",J174,0)</f>
        <v>0</v>
      </c>
      <c r="BH174" s="184">
        <f>IF(N174="sníž. přenesená",J174,0)</f>
        <v>0</v>
      </c>
      <c r="BI174" s="184">
        <f>IF(N174="nulová",J174,0)</f>
        <v>0</v>
      </c>
      <c r="BJ174" s="92" t="s">
        <v>80</v>
      </c>
      <c r="BK174" s="184">
        <f>ROUND(I174*H174,2)</f>
        <v>0</v>
      </c>
      <c r="BL174" s="92" t="s">
        <v>136</v>
      </c>
      <c r="BM174" s="92" t="s">
        <v>269</v>
      </c>
    </row>
    <row r="175" spans="2:51" s="190" customFormat="1" ht="13.5">
      <c r="B175" s="189"/>
      <c r="D175" s="185" t="s">
        <v>182</v>
      </c>
      <c r="E175" s="191" t="s">
        <v>5</v>
      </c>
      <c r="F175" s="192" t="s">
        <v>270</v>
      </c>
      <c r="H175" s="193">
        <v>199.46</v>
      </c>
      <c r="L175" s="189"/>
      <c r="M175" s="194"/>
      <c r="N175" s="195"/>
      <c r="O175" s="195"/>
      <c r="P175" s="195"/>
      <c r="Q175" s="195"/>
      <c r="R175" s="195"/>
      <c r="S175" s="195"/>
      <c r="T175" s="196"/>
      <c r="AT175" s="191" t="s">
        <v>182</v>
      </c>
      <c r="AU175" s="191" t="s">
        <v>80</v>
      </c>
      <c r="AV175" s="190" t="s">
        <v>82</v>
      </c>
      <c r="AW175" s="190" t="s">
        <v>35</v>
      </c>
      <c r="AX175" s="190" t="s">
        <v>72</v>
      </c>
      <c r="AY175" s="191" t="s">
        <v>131</v>
      </c>
    </row>
    <row r="176" spans="2:51" s="198" customFormat="1" ht="13.5">
      <c r="B176" s="197"/>
      <c r="D176" s="185" t="s">
        <v>182</v>
      </c>
      <c r="E176" s="199" t="s">
        <v>5</v>
      </c>
      <c r="F176" s="200" t="s">
        <v>185</v>
      </c>
      <c r="H176" s="201">
        <v>199.46</v>
      </c>
      <c r="L176" s="197"/>
      <c r="M176" s="202"/>
      <c r="N176" s="203"/>
      <c r="O176" s="203"/>
      <c r="P176" s="203"/>
      <c r="Q176" s="203"/>
      <c r="R176" s="203"/>
      <c r="S176" s="203"/>
      <c r="T176" s="204"/>
      <c r="AT176" s="199" t="s">
        <v>182</v>
      </c>
      <c r="AU176" s="199" t="s">
        <v>80</v>
      </c>
      <c r="AV176" s="198" t="s">
        <v>136</v>
      </c>
      <c r="AW176" s="198" t="s">
        <v>35</v>
      </c>
      <c r="AX176" s="198" t="s">
        <v>80</v>
      </c>
      <c r="AY176" s="199" t="s">
        <v>131</v>
      </c>
    </row>
    <row r="177" spans="2:65" s="102" customFormat="1" ht="25.5" customHeight="1">
      <c r="B177" s="103"/>
      <c r="C177" s="173" t="s">
        <v>254</v>
      </c>
      <c r="D177" s="173" t="s">
        <v>132</v>
      </c>
      <c r="E177" s="174" t="s">
        <v>271</v>
      </c>
      <c r="F177" s="175" t="s">
        <v>272</v>
      </c>
      <c r="G177" s="176" t="s">
        <v>189</v>
      </c>
      <c r="H177" s="177">
        <v>199.46</v>
      </c>
      <c r="I177" s="178"/>
      <c r="J177" s="179">
        <f>ROUND(I177*H177,2)</f>
        <v>0</v>
      </c>
      <c r="K177" s="175" t="s">
        <v>5</v>
      </c>
      <c r="L177" s="103"/>
      <c r="M177" s="180" t="s">
        <v>5</v>
      </c>
      <c r="N177" s="181" t="s">
        <v>43</v>
      </c>
      <c r="O177" s="104"/>
      <c r="P177" s="182">
        <f>O177*H177</f>
        <v>0</v>
      </c>
      <c r="Q177" s="182">
        <v>0</v>
      </c>
      <c r="R177" s="182">
        <f>Q177*H177</f>
        <v>0</v>
      </c>
      <c r="S177" s="182">
        <v>0</v>
      </c>
      <c r="T177" s="183">
        <f>S177*H177</f>
        <v>0</v>
      </c>
      <c r="AR177" s="92" t="s">
        <v>136</v>
      </c>
      <c r="AT177" s="92" t="s">
        <v>132</v>
      </c>
      <c r="AU177" s="92" t="s">
        <v>80</v>
      </c>
      <c r="AY177" s="92" t="s">
        <v>131</v>
      </c>
      <c r="BE177" s="184">
        <f>IF(N177="základní",J177,0)</f>
        <v>0</v>
      </c>
      <c r="BF177" s="184">
        <f>IF(N177="snížená",J177,0)</f>
        <v>0</v>
      </c>
      <c r="BG177" s="184">
        <f>IF(N177="zákl. přenesená",J177,0)</f>
        <v>0</v>
      </c>
      <c r="BH177" s="184">
        <f>IF(N177="sníž. přenesená",J177,0)</f>
        <v>0</v>
      </c>
      <c r="BI177" s="184">
        <f>IF(N177="nulová",J177,0)</f>
        <v>0</v>
      </c>
      <c r="BJ177" s="92" t="s">
        <v>80</v>
      </c>
      <c r="BK177" s="184">
        <f>ROUND(I177*H177,2)</f>
        <v>0</v>
      </c>
      <c r="BL177" s="92" t="s">
        <v>136</v>
      </c>
      <c r="BM177" s="92" t="s">
        <v>273</v>
      </c>
    </row>
    <row r="178" spans="2:51" s="190" customFormat="1" ht="13.5">
      <c r="B178" s="189"/>
      <c r="D178" s="185" t="s">
        <v>182</v>
      </c>
      <c r="E178" s="191" t="s">
        <v>5</v>
      </c>
      <c r="F178" s="192" t="s">
        <v>270</v>
      </c>
      <c r="H178" s="193">
        <v>199.46</v>
      </c>
      <c r="L178" s="189"/>
      <c r="M178" s="194"/>
      <c r="N178" s="195"/>
      <c r="O178" s="195"/>
      <c r="P178" s="195"/>
      <c r="Q178" s="195"/>
      <c r="R178" s="195"/>
      <c r="S178" s="195"/>
      <c r="T178" s="196"/>
      <c r="AT178" s="191" t="s">
        <v>182</v>
      </c>
      <c r="AU178" s="191" t="s">
        <v>80</v>
      </c>
      <c r="AV178" s="190" t="s">
        <v>82</v>
      </c>
      <c r="AW178" s="190" t="s">
        <v>35</v>
      </c>
      <c r="AX178" s="190" t="s">
        <v>72</v>
      </c>
      <c r="AY178" s="191" t="s">
        <v>131</v>
      </c>
    </row>
    <row r="179" spans="2:51" s="198" customFormat="1" ht="13.5">
      <c r="B179" s="197"/>
      <c r="D179" s="185" t="s">
        <v>182</v>
      </c>
      <c r="E179" s="199" t="s">
        <v>5</v>
      </c>
      <c r="F179" s="200" t="s">
        <v>185</v>
      </c>
      <c r="H179" s="201">
        <v>199.46</v>
      </c>
      <c r="L179" s="197"/>
      <c r="M179" s="202"/>
      <c r="N179" s="203"/>
      <c r="O179" s="203"/>
      <c r="P179" s="203"/>
      <c r="Q179" s="203"/>
      <c r="R179" s="203"/>
      <c r="S179" s="203"/>
      <c r="T179" s="204"/>
      <c r="AT179" s="199" t="s">
        <v>182</v>
      </c>
      <c r="AU179" s="199" t="s">
        <v>80</v>
      </c>
      <c r="AV179" s="198" t="s">
        <v>136</v>
      </c>
      <c r="AW179" s="198" t="s">
        <v>35</v>
      </c>
      <c r="AX179" s="198" t="s">
        <v>80</v>
      </c>
      <c r="AY179" s="199" t="s">
        <v>131</v>
      </c>
    </row>
    <row r="180" spans="2:63" s="163" customFormat="1" ht="37.35" customHeight="1">
      <c r="B180" s="162"/>
      <c r="D180" s="164" t="s">
        <v>71</v>
      </c>
      <c r="E180" s="165" t="s">
        <v>160</v>
      </c>
      <c r="F180" s="165" t="s">
        <v>274</v>
      </c>
      <c r="J180" s="166">
        <f>BK180</f>
        <v>0</v>
      </c>
      <c r="L180" s="162"/>
      <c r="M180" s="167"/>
      <c r="N180" s="168"/>
      <c r="O180" s="168"/>
      <c r="P180" s="169">
        <f>SUM(P181:P184)</f>
        <v>0</v>
      </c>
      <c r="Q180" s="168"/>
      <c r="R180" s="169">
        <f>SUM(R181:R184)</f>
        <v>0</v>
      </c>
      <c r="S180" s="168"/>
      <c r="T180" s="170">
        <f>SUM(T181:T184)</f>
        <v>0</v>
      </c>
      <c r="AR180" s="164" t="s">
        <v>80</v>
      </c>
      <c r="AT180" s="171" t="s">
        <v>71</v>
      </c>
      <c r="AU180" s="171" t="s">
        <v>72</v>
      </c>
      <c r="AY180" s="164" t="s">
        <v>131</v>
      </c>
      <c r="BK180" s="172">
        <f>SUM(BK181:BK184)</f>
        <v>0</v>
      </c>
    </row>
    <row r="181" spans="2:65" s="102" customFormat="1" ht="16.5" customHeight="1">
      <c r="B181" s="103"/>
      <c r="C181" s="173" t="s">
        <v>275</v>
      </c>
      <c r="D181" s="173" t="s">
        <v>132</v>
      </c>
      <c r="E181" s="174" t="s">
        <v>276</v>
      </c>
      <c r="F181" s="175" t="s">
        <v>277</v>
      </c>
      <c r="G181" s="176" t="s">
        <v>278</v>
      </c>
      <c r="H181" s="177">
        <v>1</v>
      </c>
      <c r="I181" s="178"/>
      <c r="J181" s="179">
        <f>ROUND(I181*H181,2)</f>
        <v>0</v>
      </c>
      <c r="K181" s="175" t="s">
        <v>5</v>
      </c>
      <c r="L181" s="103"/>
      <c r="M181" s="180" t="s">
        <v>5</v>
      </c>
      <c r="N181" s="181" t="s">
        <v>43</v>
      </c>
      <c r="O181" s="104"/>
      <c r="P181" s="182">
        <f>O181*H181</f>
        <v>0</v>
      </c>
      <c r="Q181" s="182">
        <v>0</v>
      </c>
      <c r="R181" s="182">
        <f>Q181*H181</f>
        <v>0</v>
      </c>
      <c r="S181" s="182">
        <v>0</v>
      </c>
      <c r="T181" s="183">
        <f>S181*H181</f>
        <v>0</v>
      </c>
      <c r="AR181" s="92" t="s">
        <v>136</v>
      </c>
      <c r="AT181" s="92" t="s">
        <v>132</v>
      </c>
      <c r="AU181" s="92" t="s">
        <v>80</v>
      </c>
      <c r="AY181" s="92" t="s">
        <v>131</v>
      </c>
      <c r="BE181" s="184">
        <f>IF(N181="základní",J181,0)</f>
        <v>0</v>
      </c>
      <c r="BF181" s="184">
        <f>IF(N181="snížená",J181,0)</f>
        <v>0</v>
      </c>
      <c r="BG181" s="184">
        <f>IF(N181="zákl. přenesená",J181,0)</f>
        <v>0</v>
      </c>
      <c r="BH181" s="184">
        <f>IF(N181="sníž. přenesená",J181,0)</f>
        <v>0</v>
      </c>
      <c r="BI181" s="184">
        <f>IF(N181="nulová",J181,0)</f>
        <v>0</v>
      </c>
      <c r="BJ181" s="92" t="s">
        <v>80</v>
      </c>
      <c r="BK181" s="184">
        <f>ROUND(I181*H181,2)</f>
        <v>0</v>
      </c>
      <c r="BL181" s="92" t="s">
        <v>136</v>
      </c>
      <c r="BM181" s="92" t="s">
        <v>279</v>
      </c>
    </row>
    <row r="182" spans="2:47" s="102" customFormat="1" ht="27">
      <c r="B182" s="103"/>
      <c r="D182" s="185" t="s">
        <v>180</v>
      </c>
      <c r="F182" s="186" t="s">
        <v>280</v>
      </c>
      <c r="L182" s="103"/>
      <c r="M182" s="187"/>
      <c r="N182" s="104"/>
      <c r="O182" s="104"/>
      <c r="P182" s="104"/>
      <c r="Q182" s="104"/>
      <c r="R182" s="104"/>
      <c r="S182" s="104"/>
      <c r="T182" s="188"/>
      <c r="AT182" s="92" t="s">
        <v>180</v>
      </c>
      <c r="AU182" s="92" t="s">
        <v>80</v>
      </c>
    </row>
    <row r="183" spans="2:51" s="190" customFormat="1" ht="13.5">
      <c r="B183" s="189"/>
      <c r="D183" s="185" t="s">
        <v>182</v>
      </c>
      <c r="E183" s="191" t="s">
        <v>5</v>
      </c>
      <c r="F183" s="192" t="s">
        <v>80</v>
      </c>
      <c r="H183" s="193">
        <v>1</v>
      </c>
      <c r="L183" s="189"/>
      <c r="M183" s="194"/>
      <c r="N183" s="195"/>
      <c r="O183" s="195"/>
      <c r="P183" s="195"/>
      <c r="Q183" s="195"/>
      <c r="R183" s="195"/>
      <c r="S183" s="195"/>
      <c r="T183" s="196"/>
      <c r="AT183" s="191" t="s">
        <v>182</v>
      </c>
      <c r="AU183" s="191" t="s">
        <v>80</v>
      </c>
      <c r="AV183" s="190" t="s">
        <v>82</v>
      </c>
      <c r="AW183" s="190" t="s">
        <v>35</v>
      </c>
      <c r="AX183" s="190" t="s">
        <v>72</v>
      </c>
      <c r="AY183" s="191" t="s">
        <v>131</v>
      </c>
    </row>
    <row r="184" spans="2:51" s="198" customFormat="1" ht="13.5">
      <c r="B184" s="197"/>
      <c r="D184" s="185" t="s">
        <v>182</v>
      </c>
      <c r="E184" s="199" t="s">
        <v>5</v>
      </c>
      <c r="F184" s="200" t="s">
        <v>185</v>
      </c>
      <c r="H184" s="201">
        <v>1</v>
      </c>
      <c r="L184" s="197"/>
      <c r="M184" s="202"/>
      <c r="N184" s="203"/>
      <c r="O184" s="203"/>
      <c r="P184" s="203"/>
      <c r="Q184" s="203"/>
      <c r="R184" s="203"/>
      <c r="S184" s="203"/>
      <c r="T184" s="204"/>
      <c r="AT184" s="199" t="s">
        <v>182</v>
      </c>
      <c r="AU184" s="199" t="s">
        <v>80</v>
      </c>
      <c r="AV184" s="198" t="s">
        <v>136</v>
      </c>
      <c r="AW184" s="198" t="s">
        <v>35</v>
      </c>
      <c r="AX184" s="198" t="s">
        <v>80</v>
      </c>
      <c r="AY184" s="199" t="s">
        <v>131</v>
      </c>
    </row>
    <row r="185" spans="2:63" s="163" customFormat="1" ht="37.35" customHeight="1">
      <c r="B185" s="162"/>
      <c r="D185" s="164" t="s">
        <v>71</v>
      </c>
      <c r="E185" s="165" t="s">
        <v>281</v>
      </c>
      <c r="F185" s="165" t="s">
        <v>282</v>
      </c>
      <c r="J185" s="166">
        <f>BK185</f>
        <v>0</v>
      </c>
      <c r="L185" s="162"/>
      <c r="M185" s="167"/>
      <c r="N185" s="168"/>
      <c r="O185" s="168"/>
      <c r="P185" s="169">
        <f>SUM(P186:P211)</f>
        <v>0</v>
      </c>
      <c r="Q185" s="168"/>
      <c r="R185" s="169">
        <f>SUM(R186:R211)</f>
        <v>0</v>
      </c>
      <c r="S185" s="168"/>
      <c r="T185" s="170">
        <f>SUM(T186:T211)</f>
        <v>0</v>
      </c>
      <c r="AR185" s="164" t="s">
        <v>80</v>
      </c>
      <c r="AT185" s="171" t="s">
        <v>71</v>
      </c>
      <c r="AU185" s="171" t="s">
        <v>72</v>
      </c>
      <c r="AY185" s="164" t="s">
        <v>131</v>
      </c>
      <c r="BK185" s="172">
        <f>SUM(BK186:BK211)</f>
        <v>0</v>
      </c>
    </row>
    <row r="186" spans="2:65" s="102" customFormat="1" ht="16.5" customHeight="1">
      <c r="B186" s="103"/>
      <c r="C186" s="173" t="s">
        <v>258</v>
      </c>
      <c r="D186" s="173" t="s">
        <v>132</v>
      </c>
      <c r="E186" s="174" t="s">
        <v>283</v>
      </c>
      <c r="F186" s="175" t="s">
        <v>284</v>
      </c>
      <c r="G186" s="176" t="s">
        <v>285</v>
      </c>
      <c r="H186" s="177">
        <v>54.83</v>
      </c>
      <c r="I186" s="178"/>
      <c r="J186" s="179">
        <f>ROUND(I186*H186,2)</f>
        <v>0</v>
      </c>
      <c r="K186" s="175" t="s">
        <v>5</v>
      </c>
      <c r="L186" s="103"/>
      <c r="M186" s="180" t="s">
        <v>5</v>
      </c>
      <c r="N186" s="181" t="s">
        <v>43</v>
      </c>
      <c r="O186" s="104"/>
      <c r="P186" s="182">
        <f>O186*H186</f>
        <v>0</v>
      </c>
      <c r="Q186" s="182">
        <v>0</v>
      </c>
      <c r="R186" s="182">
        <f>Q186*H186</f>
        <v>0</v>
      </c>
      <c r="S186" s="182">
        <v>0</v>
      </c>
      <c r="T186" s="183">
        <f>S186*H186</f>
        <v>0</v>
      </c>
      <c r="AR186" s="92" t="s">
        <v>136</v>
      </c>
      <c r="AT186" s="92" t="s">
        <v>132</v>
      </c>
      <c r="AU186" s="92" t="s">
        <v>80</v>
      </c>
      <c r="AY186" s="92" t="s">
        <v>131</v>
      </c>
      <c r="BE186" s="184">
        <f>IF(N186="základní",J186,0)</f>
        <v>0</v>
      </c>
      <c r="BF186" s="184">
        <f>IF(N186="snížená",J186,0)</f>
        <v>0</v>
      </c>
      <c r="BG186" s="184">
        <f>IF(N186="zákl. přenesená",J186,0)</f>
        <v>0</v>
      </c>
      <c r="BH186" s="184">
        <f>IF(N186="sníž. přenesená",J186,0)</f>
        <v>0</v>
      </c>
      <c r="BI186" s="184">
        <f>IF(N186="nulová",J186,0)</f>
        <v>0</v>
      </c>
      <c r="BJ186" s="92" t="s">
        <v>80</v>
      </c>
      <c r="BK186" s="184">
        <f>ROUND(I186*H186,2)</f>
        <v>0</v>
      </c>
      <c r="BL186" s="92" t="s">
        <v>136</v>
      </c>
      <c r="BM186" s="92" t="s">
        <v>286</v>
      </c>
    </row>
    <row r="187" spans="2:51" s="190" customFormat="1" ht="13.5">
      <c r="B187" s="189"/>
      <c r="D187" s="185" t="s">
        <v>182</v>
      </c>
      <c r="E187" s="191" t="s">
        <v>5</v>
      </c>
      <c r="F187" s="192" t="s">
        <v>287</v>
      </c>
      <c r="H187" s="193">
        <v>54.83</v>
      </c>
      <c r="L187" s="189"/>
      <c r="M187" s="194"/>
      <c r="N187" s="195"/>
      <c r="O187" s="195"/>
      <c r="P187" s="195"/>
      <c r="Q187" s="195"/>
      <c r="R187" s="195"/>
      <c r="S187" s="195"/>
      <c r="T187" s="196"/>
      <c r="AT187" s="191" t="s">
        <v>182</v>
      </c>
      <c r="AU187" s="191" t="s">
        <v>80</v>
      </c>
      <c r="AV187" s="190" t="s">
        <v>82</v>
      </c>
      <c r="AW187" s="190" t="s">
        <v>35</v>
      </c>
      <c r="AX187" s="190" t="s">
        <v>72</v>
      </c>
      <c r="AY187" s="191" t="s">
        <v>131</v>
      </c>
    </row>
    <row r="188" spans="2:51" s="198" customFormat="1" ht="13.5">
      <c r="B188" s="197"/>
      <c r="D188" s="185" t="s">
        <v>182</v>
      </c>
      <c r="E188" s="199" t="s">
        <v>5</v>
      </c>
      <c r="F188" s="200" t="s">
        <v>185</v>
      </c>
      <c r="H188" s="201">
        <v>54.83</v>
      </c>
      <c r="L188" s="197"/>
      <c r="M188" s="202"/>
      <c r="N188" s="203"/>
      <c r="O188" s="203"/>
      <c r="P188" s="203"/>
      <c r="Q188" s="203"/>
      <c r="R188" s="203"/>
      <c r="S188" s="203"/>
      <c r="T188" s="204"/>
      <c r="AT188" s="199" t="s">
        <v>182</v>
      </c>
      <c r="AU188" s="199" t="s">
        <v>80</v>
      </c>
      <c r="AV188" s="198" t="s">
        <v>136</v>
      </c>
      <c r="AW188" s="198" t="s">
        <v>35</v>
      </c>
      <c r="AX188" s="198" t="s">
        <v>80</v>
      </c>
      <c r="AY188" s="199" t="s">
        <v>131</v>
      </c>
    </row>
    <row r="189" spans="2:65" s="102" customFormat="1" ht="16.5" customHeight="1">
      <c r="B189" s="103"/>
      <c r="C189" s="173" t="s">
        <v>240</v>
      </c>
      <c r="D189" s="173" t="s">
        <v>132</v>
      </c>
      <c r="E189" s="174" t="s">
        <v>288</v>
      </c>
      <c r="F189" s="175" t="s">
        <v>289</v>
      </c>
      <c r="G189" s="176" t="s">
        <v>278</v>
      </c>
      <c r="H189" s="177">
        <v>38.83</v>
      </c>
      <c r="I189" s="178"/>
      <c r="J189" s="179">
        <f>ROUND(I189*H189,2)</f>
        <v>0</v>
      </c>
      <c r="K189" s="175" t="s">
        <v>5</v>
      </c>
      <c r="L189" s="103"/>
      <c r="M189" s="180" t="s">
        <v>5</v>
      </c>
      <c r="N189" s="181" t="s">
        <v>43</v>
      </c>
      <c r="O189" s="104"/>
      <c r="P189" s="182">
        <f>O189*H189</f>
        <v>0</v>
      </c>
      <c r="Q189" s="182">
        <v>0</v>
      </c>
      <c r="R189" s="182">
        <f>Q189*H189</f>
        <v>0</v>
      </c>
      <c r="S189" s="182">
        <v>0</v>
      </c>
      <c r="T189" s="183">
        <f>S189*H189</f>
        <v>0</v>
      </c>
      <c r="AR189" s="92" t="s">
        <v>136</v>
      </c>
      <c r="AT189" s="92" t="s">
        <v>132</v>
      </c>
      <c r="AU189" s="92" t="s">
        <v>80</v>
      </c>
      <c r="AY189" s="92" t="s">
        <v>131</v>
      </c>
      <c r="BE189" s="184">
        <f>IF(N189="základní",J189,0)</f>
        <v>0</v>
      </c>
      <c r="BF189" s="184">
        <f>IF(N189="snížená",J189,0)</f>
        <v>0</v>
      </c>
      <c r="BG189" s="184">
        <f>IF(N189="zákl. přenesená",J189,0)</f>
        <v>0</v>
      </c>
      <c r="BH189" s="184">
        <f>IF(N189="sníž. přenesená",J189,0)</f>
        <v>0</v>
      </c>
      <c r="BI189" s="184">
        <f>IF(N189="nulová",J189,0)</f>
        <v>0</v>
      </c>
      <c r="BJ189" s="92" t="s">
        <v>80</v>
      </c>
      <c r="BK189" s="184">
        <f>ROUND(I189*H189,2)</f>
        <v>0</v>
      </c>
      <c r="BL189" s="92" t="s">
        <v>136</v>
      </c>
      <c r="BM189" s="92" t="s">
        <v>290</v>
      </c>
    </row>
    <row r="190" spans="2:47" s="102" customFormat="1" ht="27">
      <c r="B190" s="103"/>
      <c r="D190" s="185" t="s">
        <v>180</v>
      </c>
      <c r="F190" s="186" t="s">
        <v>291</v>
      </c>
      <c r="L190" s="103"/>
      <c r="M190" s="187"/>
      <c r="N190" s="104"/>
      <c r="O190" s="104"/>
      <c r="P190" s="104"/>
      <c r="Q190" s="104"/>
      <c r="R190" s="104"/>
      <c r="S190" s="104"/>
      <c r="T190" s="188"/>
      <c r="AT190" s="92" t="s">
        <v>180</v>
      </c>
      <c r="AU190" s="92" t="s">
        <v>80</v>
      </c>
    </row>
    <row r="191" spans="2:51" s="190" customFormat="1" ht="13.5">
      <c r="B191" s="189"/>
      <c r="D191" s="185" t="s">
        <v>182</v>
      </c>
      <c r="E191" s="191" t="s">
        <v>5</v>
      </c>
      <c r="F191" s="192" t="s">
        <v>292</v>
      </c>
      <c r="H191" s="193">
        <v>38.83</v>
      </c>
      <c r="L191" s="189"/>
      <c r="M191" s="194"/>
      <c r="N191" s="195"/>
      <c r="O191" s="195"/>
      <c r="P191" s="195"/>
      <c r="Q191" s="195"/>
      <c r="R191" s="195"/>
      <c r="S191" s="195"/>
      <c r="T191" s="196"/>
      <c r="AT191" s="191" t="s">
        <v>182</v>
      </c>
      <c r="AU191" s="191" t="s">
        <v>80</v>
      </c>
      <c r="AV191" s="190" t="s">
        <v>82</v>
      </c>
      <c r="AW191" s="190" t="s">
        <v>35</v>
      </c>
      <c r="AX191" s="190" t="s">
        <v>72</v>
      </c>
      <c r="AY191" s="191" t="s">
        <v>131</v>
      </c>
    </row>
    <row r="192" spans="2:51" s="198" customFormat="1" ht="13.5">
      <c r="B192" s="197"/>
      <c r="D192" s="185" t="s">
        <v>182</v>
      </c>
      <c r="E192" s="199" t="s">
        <v>5</v>
      </c>
      <c r="F192" s="200" t="s">
        <v>185</v>
      </c>
      <c r="H192" s="201">
        <v>38.83</v>
      </c>
      <c r="L192" s="197"/>
      <c r="M192" s="202"/>
      <c r="N192" s="203"/>
      <c r="O192" s="203"/>
      <c r="P192" s="203"/>
      <c r="Q192" s="203"/>
      <c r="R192" s="203"/>
      <c r="S192" s="203"/>
      <c r="T192" s="204"/>
      <c r="AT192" s="199" t="s">
        <v>182</v>
      </c>
      <c r="AU192" s="199" t="s">
        <v>80</v>
      </c>
      <c r="AV192" s="198" t="s">
        <v>136</v>
      </c>
      <c r="AW192" s="198" t="s">
        <v>35</v>
      </c>
      <c r="AX192" s="198" t="s">
        <v>80</v>
      </c>
      <c r="AY192" s="199" t="s">
        <v>131</v>
      </c>
    </row>
    <row r="193" spans="2:65" s="102" customFormat="1" ht="16.5" customHeight="1">
      <c r="B193" s="103"/>
      <c r="C193" s="173" t="s">
        <v>263</v>
      </c>
      <c r="D193" s="173" t="s">
        <v>132</v>
      </c>
      <c r="E193" s="174" t="s">
        <v>293</v>
      </c>
      <c r="F193" s="175" t="s">
        <v>294</v>
      </c>
      <c r="G193" s="176" t="s">
        <v>278</v>
      </c>
      <c r="H193" s="177">
        <v>12</v>
      </c>
      <c r="I193" s="178"/>
      <c r="J193" s="179">
        <f>ROUND(I193*H193,2)</f>
        <v>0</v>
      </c>
      <c r="K193" s="175" t="s">
        <v>5</v>
      </c>
      <c r="L193" s="103"/>
      <c r="M193" s="180" t="s">
        <v>5</v>
      </c>
      <c r="N193" s="181" t="s">
        <v>43</v>
      </c>
      <c r="O193" s="104"/>
      <c r="P193" s="182">
        <f>O193*H193</f>
        <v>0</v>
      </c>
      <c r="Q193" s="182">
        <v>0</v>
      </c>
      <c r="R193" s="182">
        <f>Q193*H193</f>
        <v>0</v>
      </c>
      <c r="S193" s="182">
        <v>0</v>
      </c>
      <c r="T193" s="183">
        <f>S193*H193</f>
        <v>0</v>
      </c>
      <c r="AR193" s="92" t="s">
        <v>136</v>
      </c>
      <c r="AT193" s="92" t="s">
        <v>132</v>
      </c>
      <c r="AU193" s="92" t="s">
        <v>80</v>
      </c>
      <c r="AY193" s="92" t="s">
        <v>131</v>
      </c>
      <c r="BE193" s="184">
        <f>IF(N193="základní",J193,0)</f>
        <v>0</v>
      </c>
      <c r="BF193" s="184">
        <f>IF(N193="snížená",J193,0)</f>
        <v>0</v>
      </c>
      <c r="BG193" s="184">
        <f>IF(N193="zákl. přenesená",J193,0)</f>
        <v>0</v>
      </c>
      <c r="BH193" s="184">
        <f>IF(N193="sníž. přenesená",J193,0)</f>
        <v>0</v>
      </c>
      <c r="BI193" s="184">
        <f>IF(N193="nulová",J193,0)</f>
        <v>0</v>
      </c>
      <c r="BJ193" s="92" t="s">
        <v>80</v>
      </c>
      <c r="BK193" s="184">
        <f>ROUND(I193*H193,2)</f>
        <v>0</v>
      </c>
      <c r="BL193" s="92" t="s">
        <v>136</v>
      </c>
      <c r="BM193" s="92" t="s">
        <v>295</v>
      </c>
    </row>
    <row r="194" spans="2:51" s="190" customFormat="1" ht="13.5">
      <c r="B194" s="189"/>
      <c r="D194" s="185" t="s">
        <v>182</v>
      </c>
      <c r="E194" s="191" t="s">
        <v>5</v>
      </c>
      <c r="F194" s="192" t="s">
        <v>176</v>
      </c>
      <c r="H194" s="193">
        <v>12</v>
      </c>
      <c r="L194" s="189"/>
      <c r="M194" s="194"/>
      <c r="N194" s="195"/>
      <c r="O194" s="195"/>
      <c r="P194" s="195"/>
      <c r="Q194" s="195"/>
      <c r="R194" s="195"/>
      <c r="S194" s="195"/>
      <c r="T194" s="196"/>
      <c r="AT194" s="191" t="s">
        <v>182</v>
      </c>
      <c r="AU194" s="191" t="s">
        <v>80</v>
      </c>
      <c r="AV194" s="190" t="s">
        <v>82</v>
      </c>
      <c r="AW194" s="190" t="s">
        <v>35</v>
      </c>
      <c r="AX194" s="190" t="s">
        <v>72</v>
      </c>
      <c r="AY194" s="191" t="s">
        <v>131</v>
      </c>
    </row>
    <row r="195" spans="2:51" s="198" customFormat="1" ht="13.5">
      <c r="B195" s="197"/>
      <c r="D195" s="185" t="s">
        <v>182</v>
      </c>
      <c r="E195" s="199" t="s">
        <v>5</v>
      </c>
      <c r="F195" s="200" t="s">
        <v>185</v>
      </c>
      <c r="H195" s="201">
        <v>12</v>
      </c>
      <c r="L195" s="197"/>
      <c r="M195" s="202"/>
      <c r="N195" s="203"/>
      <c r="O195" s="203"/>
      <c r="P195" s="203"/>
      <c r="Q195" s="203"/>
      <c r="R195" s="203"/>
      <c r="S195" s="203"/>
      <c r="T195" s="204"/>
      <c r="AT195" s="199" t="s">
        <v>182</v>
      </c>
      <c r="AU195" s="199" t="s">
        <v>80</v>
      </c>
      <c r="AV195" s="198" t="s">
        <v>136</v>
      </c>
      <c r="AW195" s="198" t="s">
        <v>35</v>
      </c>
      <c r="AX195" s="198" t="s">
        <v>80</v>
      </c>
      <c r="AY195" s="199" t="s">
        <v>131</v>
      </c>
    </row>
    <row r="196" spans="2:65" s="102" customFormat="1" ht="16.5" customHeight="1">
      <c r="B196" s="103"/>
      <c r="C196" s="173" t="s">
        <v>296</v>
      </c>
      <c r="D196" s="173" t="s">
        <v>132</v>
      </c>
      <c r="E196" s="174" t="s">
        <v>297</v>
      </c>
      <c r="F196" s="175" t="s">
        <v>298</v>
      </c>
      <c r="G196" s="176" t="s">
        <v>278</v>
      </c>
      <c r="H196" s="177">
        <v>2</v>
      </c>
      <c r="I196" s="178"/>
      <c r="J196" s="179">
        <f>ROUND(I196*H196,2)</f>
        <v>0</v>
      </c>
      <c r="K196" s="175" t="s">
        <v>5</v>
      </c>
      <c r="L196" s="103"/>
      <c r="M196" s="180" t="s">
        <v>5</v>
      </c>
      <c r="N196" s="181" t="s">
        <v>43</v>
      </c>
      <c r="O196" s="104"/>
      <c r="P196" s="182">
        <f>O196*H196</f>
        <v>0</v>
      </c>
      <c r="Q196" s="182">
        <v>0</v>
      </c>
      <c r="R196" s="182">
        <f>Q196*H196</f>
        <v>0</v>
      </c>
      <c r="S196" s="182">
        <v>0</v>
      </c>
      <c r="T196" s="183">
        <f>S196*H196</f>
        <v>0</v>
      </c>
      <c r="AR196" s="92" t="s">
        <v>136</v>
      </c>
      <c r="AT196" s="92" t="s">
        <v>132</v>
      </c>
      <c r="AU196" s="92" t="s">
        <v>80</v>
      </c>
      <c r="AY196" s="92" t="s">
        <v>131</v>
      </c>
      <c r="BE196" s="184">
        <f>IF(N196="základní",J196,0)</f>
        <v>0</v>
      </c>
      <c r="BF196" s="184">
        <f>IF(N196="snížená",J196,0)</f>
        <v>0</v>
      </c>
      <c r="BG196" s="184">
        <f>IF(N196="zákl. přenesená",J196,0)</f>
        <v>0</v>
      </c>
      <c r="BH196" s="184">
        <f>IF(N196="sníž. přenesená",J196,0)</f>
        <v>0</v>
      </c>
      <c r="BI196" s="184">
        <f>IF(N196="nulová",J196,0)</f>
        <v>0</v>
      </c>
      <c r="BJ196" s="92" t="s">
        <v>80</v>
      </c>
      <c r="BK196" s="184">
        <f>ROUND(I196*H196,2)</f>
        <v>0</v>
      </c>
      <c r="BL196" s="92" t="s">
        <v>136</v>
      </c>
      <c r="BM196" s="92" t="s">
        <v>299</v>
      </c>
    </row>
    <row r="197" spans="2:51" s="190" customFormat="1" ht="13.5">
      <c r="B197" s="189"/>
      <c r="D197" s="185" t="s">
        <v>182</v>
      </c>
      <c r="E197" s="191" t="s">
        <v>5</v>
      </c>
      <c r="F197" s="192" t="s">
        <v>82</v>
      </c>
      <c r="H197" s="193">
        <v>2</v>
      </c>
      <c r="L197" s="189"/>
      <c r="M197" s="194"/>
      <c r="N197" s="195"/>
      <c r="O197" s="195"/>
      <c r="P197" s="195"/>
      <c r="Q197" s="195"/>
      <c r="R197" s="195"/>
      <c r="S197" s="195"/>
      <c r="T197" s="196"/>
      <c r="AT197" s="191" t="s">
        <v>182</v>
      </c>
      <c r="AU197" s="191" t="s">
        <v>80</v>
      </c>
      <c r="AV197" s="190" t="s">
        <v>82</v>
      </c>
      <c r="AW197" s="190" t="s">
        <v>35</v>
      </c>
      <c r="AX197" s="190" t="s">
        <v>72</v>
      </c>
      <c r="AY197" s="191" t="s">
        <v>131</v>
      </c>
    </row>
    <row r="198" spans="2:51" s="198" customFormat="1" ht="13.5">
      <c r="B198" s="197"/>
      <c r="D198" s="185" t="s">
        <v>182</v>
      </c>
      <c r="E198" s="199" t="s">
        <v>5</v>
      </c>
      <c r="F198" s="200" t="s">
        <v>185</v>
      </c>
      <c r="H198" s="201">
        <v>2</v>
      </c>
      <c r="L198" s="197"/>
      <c r="M198" s="202"/>
      <c r="N198" s="203"/>
      <c r="O198" s="203"/>
      <c r="P198" s="203"/>
      <c r="Q198" s="203"/>
      <c r="R198" s="203"/>
      <c r="S198" s="203"/>
      <c r="T198" s="204"/>
      <c r="AT198" s="199" t="s">
        <v>182</v>
      </c>
      <c r="AU198" s="199" t="s">
        <v>80</v>
      </c>
      <c r="AV198" s="198" t="s">
        <v>136</v>
      </c>
      <c r="AW198" s="198" t="s">
        <v>35</v>
      </c>
      <c r="AX198" s="198" t="s">
        <v>80</v>
      </c>
      <c r="AY198" s="199" t="s">
        <v>131</v>
      </c>
    </row>
    <row r="199" spans="2:65" s="102" customFormat="1" ht="16.5" customHeight="1">
      <c r="B199" s="103"/>
      <c r="C199" s="173" t="s">
        <v>267</v>
      </c>
      <c r="D199" s="173" t="s">
        <v>132</v>
      </c>
      <c r="E199" s="174" t="s">
        <v>300</v>
      </c>
      <c r="F199" s="175" t="s">
        <v>301</v>
      </c>
      <c r="G199" s="176" t="s">
        <v>278</v>
      </c>
      <c r="H199" s="177">
        <v>2</v>
      </c>
      <c r="I199" s="178"/>
      <c r="J199" s="179">
        <f>ROUND(I199*H199,2)</f>
        <v>0</v>
      </c>
      <c r="K199" s="175" t="s">
        <v>5</v>
      </c>
      <c r="L199" s="103"/>
      <c r="M199" s="180" t="s">
        <v>5</v>
      </c>
      <c r="N199" s="181" t="s">
        <v>43</v>
      </c>
      <c r="O199" s="104"/>
      <c r="P199" s="182">
        <f>O199*H199</f>
        <v>0</v>
      </c>
      <c r="Q199" s="182">
        <v>0</v>
      </c>
      <c r="R199" s="182">
        <f>Q199*H199</f>
        <v>0</v>
      </c>
      <c r="S199" s="182">
        <v>0</v>
      </c>
      <c r="T199" s="183">
        <f>S199*H199</f>
        <v>0</v>
      </c>
      <c r="AR199" s="92" t="s">
        <v>136</v>
      </c>
      <c r="AT199" s="92" t="s">
        <v>132</v>
      </c>
      <c r="AU199" s="92" t="s">
        <v>80</v>
      </c>
      <c r="AY199" s="92" t="s">
        <v>131</v>
      </c>
      <c r="BE199" s="184">
        <f>IF(N199="základní",J199,0)</f>
        <v>0</v>
      </c>
      <c r="BF199" s="184">
        <f>IF(N199="snížená",J199,0)</f>
        <v>0</v>
      </c>
      <c r="BG199" s="184">
        <f>IF(N199="zákl. přenesená",J199,0)</f>
        <v>0</v>
      </c>
      <c r="BH199" s="184">
        <f>IF(N199="sníž. přenesená",J199,0)</f>
        <v>0</v>
      </c>
      <c r="BI199" s="184">
        <f>IF(N199="nulová",J199,0)</f>
        <v>0</v>
      </c>
      <c r="BJ199" s="92" t="s">
        <v>80</v>
      </c>
      <c r="BK199" s="184">
        <f>ROUND(I199*H199,2)</f>
        <v>0</v>
      </c>
      <c r="BL199" s="92" t="s">
        <v>136</v>
      </c>
      <c r="BM199" s="92" t="s">
        <v>302</v>
      </c>
    </row>
    <row r="200" spans="2:51" s="190" customFormat="1" ht="13.5">
      <c r="B200" s="189"/>
      <c r="D200" s="185" t="s">
        <v>182</v>
      </c>
      <c r="E200" s="191" t="s">
        <v>5</v>
      </c>
      <c r="F200" s="192" t="s">
        <v>82</v>
      </c>
      <c r="H200" s="193">
        <v>2</v>
      </c>
      <c r="L200" s="189"/>
      <c r="M200" s="194"/>
      <c r="N200" s="195"/>
      <c r="O200" s="195"/>
      <c r="P200" s="195"/>
      <c r="Q200" s="195"/>
      <c r="R200" s="195"/>
      <c r="S200" s="195"/>
      <c r="T200" s="196"/>
      <c r="AT200" s="191" t="s">
        <v>182</v>
      </c>
      <c r="AU200" s="191" t="s">
        <v>80</v>
      </c>
      <c r="AV200" s="190" t="s">
        <v>82</v>
      </c>
      <c r="AW200" s="190" t="s">
        <v>35</v>
      </c>
      <c r="AX200" s="190" t="s">
        <v>72</v>
      </c>
      <c r="AY200" s="191" t="s">
        <v>131</v>
      </c>
    </row>
    <row r="201" spans="2:51" s="198" customFormat="1" ht="13.5">
      <c r="B201" s="197"/>
      <c r="D201" s="185" t="s">
        <v>182</v>
      </c>
      <c r="E201" s="199" t="s">
        <v>5</v>
      </c>
      <c r="F201" s="200" t="s">
        <v>185</v>
      </c>
      <c r="H201" s="201">
        <v>2</v>
      </c>
      <c r="L201" s="197"/>
      <c r="M201" s="202"/>
      <c r="N201" s="203"/>
      <c r="O201" s="203"/>
      <c r="P201" s="203"/>
      <c r="Q201" s="203"/>
      <c r="R201" s="203"/>
      <c r="S201" s="203"/>
      <c r="T201" s="204"/>
      <c r="AT201" s="199" t="s">
        <v>182</v>
      </c>
      <c r="AU201" s="199" t="s">
        <v>80</v>
      </c>
      <c r="AV201" s="198" t="s">
        <v>136</v>
      </c>
      <c r="AW201" s="198" t="s">
        <v>35</v>
      </c>
      <c r="AX201" s="198" t="s">
        <v>80</v>
      </c>
      <c r="AY201" s="199" t="s">
        <v>131</v>
      </c>
    </row>
    <row r="202" spans="2:65" s="102" customFormat="1" ht="16.5" customHeight="1">
      <c r="B202" s="103"/>
      <c r="C202" s="173" t="s">
        <v>303</v>
      </c>
      <c r="D202" s="173" t="s">
        <v>132</v>
      </c>
      <c r="E202" s="174" t="s">
        <v>304</v>
      </c>
      <c r="F202" s="175" t="s">
        <v>305</v>
      </c>
      <c r="G202" s="176" t="s">
        <v>285</v>
      </c>
      <c r="H202" s="177">
        <v>6</v>
      </c>
      <c r="I202" s="178"/>
      <c r="J202" s="179">
        <f>ROUND(I202*H202,2)</f>
        <v>0</v>
      </c>
      <c r="K202" s="175" t="s">
        <v>5</v>
      </c>
      <c r="L202" s="103"/>
      <c r="M202" s="180" t="s">
        <v>5</v>
      </c>
      <c r="N202" s="181" t="s">
        <v>43</v>
      </c>
      <c r="O202" s="104"/>
      <c r="P202" s="182">
        <f>O202*H202</f>
        <v>0</v>
      </c>
      <c r="Q202" s="182">
        <v>0</v>
      </c>
      <c r="R202" s="182">
        <f>Q202*H202</f>
        <v>0</v>
      </c>
      <c r="S202" s="182">
        <v>0</v>
      </c>
      <c r="T202" s="183">
        <f>S202*H202</f>
        <v>0</v>
      </c>
      <c r="AR202" s="92" t="s">
        <v>136</v>
      </c>
      <c r="AT202" s="92" t="s">
        <v>132</v>
      </c>
      <c r="AU202" s="92" t="s">
        <v>80</v>
      </c>
      <c r="AY202" s="92" t="s">
        <v>131</v>
      </c>
      <c r="BE202" s="184">
        <f>IF(N202="základní",J202,0)</f>
        <v>0</v>
      </c>
      <c r="BF202" s="184">
        <f>IF(N202="snížená",J202,0)</f>
        <v>0</v>
      </c>
      <c r="BG202" s="184">
        <f>IF(N202="zákl. přenesená",J202,0)</f>
        <v>0</v>
      </c>
      <c r="BH202" s="184">
        <f>IF(N202="sníž. přenesená",J202,0)</f>
        <v>0</v>
      </c>
      <c r="BI202" s="184">
        <f>IF(N202="nulová",J202,0)</f>
        <v>0</v>
      </c>
      <c r="BJ202" s="92" t="s">
        <v>80</v>
      </c>
      <c r="BK202" s="184">
        <f>ROUND(I202*H202,2)</f>
        <v>0</v>
      </c>
      <c r="BL202" s="92" t="s">
        <v>136</v>
      </c>
      <c r="BM202" s="92" t="s">
        <v>306</v>
      </c>
    </row>
    <row r="203" spans="2:47" s="102" customFormat="1" ht="27">
      <c r="B203" s="103"/>
      <c r="D203" s="185" t="s">
        <v>180</v>
      </c>
      <c r="F203" s="186" t="s">
        <v>307</v>
      </c>
      <c r="L203" s="103"/>
      <c r="M203" s="187"/>
      <c r="N203" s="104"/>
      <c r="O203" s="104"/>
      <c r="P203" s="104"/>
      <c r="Q203" s="104"/>
      <c r="R203" s="104"/>
      <c r="S203" s="104"/>
      <c r="T203" s="188"/>
      <c r="AT203" s="92" t="s">
        <v>180</v>
      </c>
      <c r="AU203" s="92" t="s">
        <v>80</v>
      </c>
    </row>
    <row r="204" spans="2:51" s="190" customFormat="1" ht="13.5">
      <c r="B204" s="189"/>
      <c r="D204" s="185" t="s">
        <v>182</v>
      </c>
      <c r="E204" s="191" t="s">
        <v>5</v>
      </c>
      <c r="F204" s="192" t="s">
        <v>152</v>
      </c>
      <c r="H204" s="193">
        <v>6</v>
      </c>
      <c r="L204" s="189"/>
      <c r="M204" s="194"/>
      <c r="N204" s="195"/>
      <c r="O204" s="195"/>
      <c r="P204" s="195"/>
      <c r="Q204" s="195"/>
      <c r="R204" s="195"/>
      <c r="S204" s="195"/>
      <c r="T204" s="196"/>
      <c r="AT204" s="191" t="s">
        <v>182</v>
      </c>
      <c r="AU204" s="191" t="s">
        <v>80</v>
      </c>
      <c r="AV204" s="190" t="s">
        <v>82</v>
      </c>
      <c r="AW204" s="190" t="s">
        <v>35</v>
      </c>
      <c r="AX204" s="190" t="s">
        <v>72</v>
      </c>
      <c r="AY204" s="191" t="s">
        <v>131</v>
      </c>
    </row>
    <row r="205" spans="2:51" s="198" customFormat="1" ht="13.5">
      <c r="B205" s="197"/>
      <c r="D205" s="185" t="s">
        <v>182</v>
      </c>
      <c r="E205" s="199" t="s">
        <v>5</v>
      </c>
      <c r="F205" s="200" t="s">
        <v>185</v>
      </c>
      <c r="H205" s="201">
        <v>6</v>
      </c>
      <c r="L205" s="197"/>
      <c r="M205" s="202"/>
      <c r="N205" s="203"/>
      <c r="O205" s="203"/>
      <c r="P205" s="203"/>
      <c r="Q205" s="203"/>
      <c r="R205" s="203"/>
      <c r="S205" s="203"/>
      <c r="T205" s="204"/>
      <c r="AT205" s="199" t="s">
        <v>182</v>
      </c>
      <c r="AU205" s="199" t="s">
        <v>80</v>
      </c>
      <c r="AV205" s="198" t="s">
        <v>136</v>
      </c>
      <c r="AW205" s="198" t="s">
        <v>35</v>
      </c>
      <c r="AX205" s="198" t="s">
        <v>80</v>
      </c>
      <c r="AY205" s="199" t="s">
        <v>131</v>
      </c>
    </row>
    <row r="206" spans="2:65" s="102" customFormat="1" ht="16.5" customHeight="1">
      <c r="B206" s="103"/>
      <c r="C206" s="173" t="s">
        <v>269</v>
      </c>
      <c r="D206" s="173" t="s">
        <v>132</v>
      </c>
      <c r="E206" s="174" t="s">
        <v>308</v>
      </c>
      <c r="F206" s="175" t="s">
        <v>309</v>
      </c>
      <c r="G206" s="176" t="s">
        <v>278</v>
      </c>
      <c r="H206" s="177">
        <v>12</v>
      </c>
      <c r="I206" s="178"/>
      <c r="J206" s="179">
        <f>ROUND(I206*H206,2)</f>
        <v>0</v>
      </c>
      <c r="K206" s="175" t="s">
        <v>5</v>
      </c>
      <c r="L206" s="103"/>
      <c r="M206" s="180" t="s">
        <v>5</v>
      </c>
      <c r="N206" s="181" t="s">
        <v>43</v>
      </c>
      <c r="O206" s="104"/>
      <c r="P206" s="182">
        <f>O206*H206</f>
        <v>0</v>
      </c>
      <c r="Q206" s="182">
        <v>0</v>
      </c>
      <c r="R206" s="182">
        <f>Q206*H206</f>
        <v>0</v>
      </c>
      <c r="S206" s="182">
        <v>0</v>
      </c>
      <c r="T206" s="183">
        <f>S206*H206</f>
        <v>0</v>
      </c>
      <c r="AR206" s="92" t="s">
        <v>136</v>
      </c>
      <c r="AT206" s="92" t="s">
        <v>132</v>
      </c>
      <c r="AU206" s="92" t="s">
        <v>80</v>
      </c>
      <c r="AY206" s="92" t="s">
        <v>131</v>
      </c>
      <c r="BE206" s="184">
        <f>IF(N206="základní",J206,0)</f>
        <v>0</v>
      </c>
      <c r="BF206" s="184">
        <f>IF(N206="snížená",J206,0)</f>
        <v>0</v>
      </c>
      <c r="BG206" s="184">
        <f>IF(N206="zákl. přenesená",J206,0)</f>
        <v>0</v>
      </c>
      <c r="BH206" s="184">
        <f>IF(N206="sníž. přenesená",J206,0)</f>
        <v>0</v>
      </c>
      <c r="BI206" s="184">
        <f>IF(N206="nulová",J206,0)</f>
        <v>0</v>
      </c>
      <c r="BJ206" s="92" t="s">
        <v>80</v>
      </c>
      <c r="BK206" s="184">
        <f>ROUND(I206*H206,2)</f>
        <v>0</v>
      </c>
      <c r="BL206" s="92" t="s">
        <v>136</v>
      </c>
      <c r="BM206" s="92" t="s">
        <v>310</v>
      </c>
    </row>
    <row r="207" spans="2:51" s="190" customFormat="1" ht="13.5">
      <c r="B207" s="189"/>
      <c r="D207" s="185" t="s">
        <v>182</v>
      </c>
      <c r="E207" s="191" t="s">
        <v>5</v>
      </c>
      <c r="F207" s="192" t="s">
        <v>176</v>
      </c>
      <c r="H207" s="193">
        <v>12</v>
      </c>
      <c r="L207" s="189"/>
      <c r="M207" s="194"/>
      <c r="N207" s="195"/>
      <c r="O207" s="195"/>
      <c r="P207" s="195"/>
      <c r="Q207" s="195"/>
      <c r="R207" s="195"/>
      <c r="S207" s="195"/>
      <c r="T207" s="196"/>
      <c r="AT207" s="191" t="s">
        <v>182</v>
      </c>
      <c r="AU207" s="191" t="s">
        <v>80</v>
      </c>
      <c r="AV207" s="190" t="s">
        <v>82</v>
      </c>
      <c r="AW207" s="190" t="s">
        <v>35</v>
      </c>
      <c r="AX207" s="190" t="s">
        <v>72</v>
      </c>
      <c r="AY207" s="191" t="s">
        <v>131</v>
      </c>
    </row>
    <row r="208" spans="2:51" s="198" customFormat="1" ht="13.5">
      <c r="B208" s="197"/>
      <c r="D208" s="185" t="s">
        <v>182</v>
      </c>
      <c r="E208" s="199" t="s">
        <v>5</v>
      </c>
      <c r="F208" s="200" t="s">
        <v>185</v>
      </c>
      <c r="H208" s="201">
        <v>12</v>
      </c>
      <c r="L208" s="197"/>
      <c r="M208" s="202"/>
      <c r="N208" s="203"/>
      <c r="O208" s="203"/>
      <c r="P208" s="203"/>
      <c r="Q208" s="203"/>
      <c r="R208" s="203"/>
      <c r="S208" s="203"/>
      <c r="T208" s="204"/>
      <c r="AT208" s="199" t="s">
        <v>182</v>
      </c>
      <c r="AU208" s="199" t="s">
        <v>80</v>
      </c>
      <c r="AV208" s="198" t="s">
        <v>136</v>
      </c>
      <c r="AW208" s="198" t="s">
        <v>35</v>
      </c>
      <c r="AX208" s="198" t="s">
        <v>80</v>
      </c>
      <c r="AY208" s="199" t="s">
        <v>131</v>
      </c>
    </row>
    <row r="209" spans="2:65" s="102" customFormat="1" ht="16.5" customHeight="1">
      <c r="B209" s="103"/>
      <c r="C209" s="173" t="s">
        <v>311</v>
      </c>
      <c r="D209" s="173" t="s">
        <v>132</v>
      </c>
      <c r="E209" s="174" t="s">
        <v>312</v>
      </c>
      <c r="F209" s="175" t="s">
        <v>313</v>
      </c>
      <c r="G209" s="176" t="s">
        <v>285</v>
      </c>
      <c r="H209" s="177">
        <v>30.6</v>
      </c>
      <c r="I209" s="178"/>
      <c r="J209" s="179">
        <f>ROUND(I209*H209,2)</f>
        <v>0</v>
      </c>
      <c r="K209" s="175" t="s">
        <v>5</v>
      </c>
      <c r="L209" s="103"/>
      <c r="M209" s="180" t="s">
        <v>5</v>
      </c>
      <c r="N209" s="181" t="s">
        <v>43</v>
      </c>
      <c r="O209" s="104"/>
      <c r="P209" s="182">
        <f>O209*H209</f>
        <v>0</v>
      </c>
      <c r="Q209" s="182">
        <v>0</v>
      </c>
      <c r="R209" s="182">
        <f>Q209*H209</f>
        <v>0</v>
      </c>
      <c r="S209" s="182">
        <v>0</v>
      </c>
      <c r="T209" s="183">
        <f>S209*H209</f>
        <v>0</v>
      </c>
      <c r="AR209" s="92" t="s">
        <v>136</v>
      </c>
      <c r="AT209" s="92" t="s">
        <v>132</v>
      </c>
      <c r="AU209" s="92" t="s">
        <v>80</v>
      </c>
      <c r="AY209" s="92" t="s">
        <v>131</v>
      </c>
      <c r="BE209" s="184">
        <f>IF(N209="základní",J209,0)</f>
        <v>0</v>
      </c>
      <c r="BF209" s="184">
        <f>IF(N209="snížená",J209,0)</f>
        <v>0</v>
      </c>
      <c r="BG209" s="184">
        <f>IF(N209="zákl. přenesená",J209,0)</f>
        <v>0</v>
      </c>
      <c r="BH209" s="184">
        <f>IF(N209="sníž. přenesená",J209,0)</f>
        <v>0</v>
      </c>
      <c r="BI209" s="184">
        <f>IF(N209="nulová",J209,0)</f>
        <v>0</v>
      </c>
      <c r="BJ209" s="92" t="s">
        <v>80</v>
      </c>
      <c r="BK209" s="184">
        <f>ROUND(I209*H209,2)</f>
        <v>0</v>
      </c>
      <c r="BL209" s="92" t="s">
        <v>136</v>
      </c>
      <c r="BM209" s="92" t="s">
        <v>314</v>
      </c>
    </row>
    <row r="210" spans="2:51" s="190" customFormat="1" ht="13.5">
      <c r="B210" s="189"/>
      <c r="D210" s="185" t="s">
        <v>182</v>
      </c>
      <c r="E210" s="191" t="s">
        <v>5</v>
      </c>
      <c r="F210" s="192" t="s">
        <v>315</v>
      </c>
      <c r="H210" s="193">
        <v>30.6</v>
      </c>
      <c r="L210" s="189"/>
      <c r="M210" s="194"/>
      <c r="N210" s="195"/>
      <c r="O210" s="195"/>
      <c r="P210" s="195"/>
      <c r="Q210" s="195"/>
      <c r="R210" s="195"/>
      <c r="S210" s="195"/>
      <c r="T210" s="196"/>
      <c r="AT210" s="191" t="s">
        <v>182</v>
      </c>
      <c r="AU210" s="191" t="s">
        <v>80</v>
      </c>
      <c r="AV210" s="190" t="s">
        <v>82</v>
      </c>
      <c r="AW210" s="190" t="s">
        <v>35</v>
      </c>
      <c r="AX210" s="190" t="s">
        <v>72</v>
      </c>
      <c r="AY210" s="191" t="s">
        <v>131</v>
      </c>
    </row>
    <row r="211" spans="2:51" s="198" customFormat="1" ht="13.5">
      <c r="B211" s="197"/>
      <c r="D211" s="185" t="s">
        <v>182</v>
      </c>
      <c r="E211" s="199" t="s">
        <v>5</v>
      </c>
      <c r="F211" s="200" t="s">
        <v>185</v>
      </c>
      <c r="H211" s="201">
        <v>30.6</v>
      </c>
      <c r="L211" s="197"/>
      <c r="M211" s="202"/>
      <c r="N211" s="203"/>
      <c r="O211" s="203"/>
      <c r="P211" s="203"/>
      <c r="Q211" s="203"/>
      <c r="R211" s="203"/>
      <c r="S211" s="203"/>
      <c r="T211" s="204"/>
      <c r="AT211" s="199" t="s">
        <v>182</v>
      </c>
      <c r="AU211" s="199" t="s">
        <v>80</v>
      </c>
      <c r="AV211" s="198" t="s">
        <v>136</v>
      </c>
      <c r="AW211" s="198" t="s">
        <v>35</v>
      </c>
      <c r="AX211" s="198" t="s">
        <v>80</v>
      </c>
      <c r="AY211" s="199" t="s">
        <v>131</v>
      </c>
    </row>
    <row r="212" spans="2:63" s="163" customFormat="1" ht="37.35" customHeight="1">
      <c r="B212" s="162"/>
      <c r="D212" s="164" t="s">
        <v>71</v>
      </c>
      <c r="E212" s="165" t="s">
        <v>316</v>
      </c>
      <c r="F212" s="165" t="s">
        <v>317</v>
      </c>
      <c r="J212" s="166">
        <f>BK212</f>
        <v>0</v>
      </c>
      <c r="L212" s="162"/>
      <c r="M212" s="167"/>
      <c r="N212" s="168"/>
      <c r="O212" s="168"/>
      <c r="P212" s="169">
        <f>P213</f>
        <v>0</v>
      </c>
      <c r="Q212" s="168"/>
      <c r="R212" s="169">
        <f>R213</f>
        <v>0</v>
      </c>
      <c r="S212" s="168"/>
      <c r="T212" s="170">
        <f>T213</f>
        <v>0</v>
      </c>
      <c r="AR212" s="164" t="s">
        <v>80</v>
      </c>
      <c r="AT212" s="171" t="s">
        <v>71</v>
      </c>
      <c r="AU212" s="171" t="s">
        <v>72</v>
      </c>
      <c r="AY212" s="164" t="s">
        <v>131</v>
      </c>
      <c r="BK212" s="172">
        <f>BK213</f>
        <v>0</v>
      </c>
    </row>
    <row r="213" spans="2:65" s="102" customFormat="1" ht="16.5" customHeight="1">
      <c r="B213" s="103"/>
      <c r="C213" s="173" t="s">
        <v>273</v>
      </c>
      <c r="D213" s="173" t="s">
        <v>132</v>
      </c>
      <c r="E213" s="174" t="s">
        <v>318</v>
      </c>
      <c r="F213" s="175" t="s">
        <v>319</v>
      </c>
      <c r="G213" s="176" t="s">
        <v>320</v>
      </c>
      <c r="H213" s="177">
        <v>94.596</v>
      </c>
      <c r="I213" s="178"/>
      <c r="J213" s="179">
        <f>ROUND(I213*H213,2)</f>
        <v>0</v>
      </c>
      <c r="K213" s="175" t="s">
        <v>5</v>
      </c>
      <c r="L213" s="103"/>
      <c r="M213" s="180" t="s">
        <v>5</v>
      </c>
      <c r="N213" s="181" t="s">
        <v>43</v>
      </c>
      <c r="O213" s="104"/>
      <c r="P213" s="182">
        <f>O213*H213</f>
        <v>0</v>
      </c>
      <c r="Q213" s="182">
        <v>0</v>
      </c>
      <c r="R213" s="182">
        <f>Q213*H213</f>
        <v>0</v>
      </c>
      <c r="S213" s="182">
        <v>0</v>
      </c>
      <c r="T213" s="183">
        <f>S213*H213</f>
        <v>0</v>
      </c>
      <c r="AR213" s="92" t="s">
        <v>136</v>
      </c>
      <c r="AT213" s="92" t="s">
        <v>132</v>
      </c>
      <c r="AU213" s="92" t="s">
        <v>80</v>
      </c>
      <c r="AY213" s="92" t="s">
        <v>131</v>
      </c>
      <c r="BE213" s="184">
        <f>IF(N213="základní",J213,0)</f>
        <v>0</v>
      </c>
      <c r="BF213" s="184">
        <f>IF(N213="snížená",J213,0)</f>
        <v>0</v>
      </c>
      <c r="BG213" s="184">
        <f>IF(N213="zákl. přenesená",J213,0)</f>
        <v>0</v>
      </c>
      <c r="BH213" s="184">
        <f>IF(N213="sníž. přenesená",J213,0)</f>
        <v>0</v>
      </c>
      <c r="BI213" s="184">
        <f>IF(N213="nulová",J213,0)</f>
        <v>0</v>
      </c>
      <c r="BJ213" s="92" t="s">
        <v>80</v>
      </c>
      <c r="BK213" s="184">
        <f>ROUND(I213*H213,2)</f>
        <v>0</v>
      </c>
      <c r="BL213" s="92" t="s">
        <v>136</v>
      </c>
      <c r="BM213" s="92" t="s">
        <v>321</v>
      </c>
    </row>
    <row r="214" spans="2:63" s="163" customFormat="1" ht="37.35" customHeight="1">
      <c r="B214" s="162"/>
      <c r="D214" s="164" t="s">
        <v>71</v>
      </c>
      <c r="E214" s="165" t="s">
        <v>322</v>
      </c>
      <c r="F214" s="165" t="s">
        <v>323</v>
      </c>
      <c r="J214" s="166">
        <f>BK214</f>
        <v>0</v>
      </c>
      <c r="L214" s="162"/>
      <c r="M214" s="167"/>
      <c r="N214" s="168"/>
      <c r="O214" s="168"/>
      <c r="P214" s="169">
        <f>SUM(P215:P218)</f>
        <v>0</v>
      </c>
      <c r="Q214" s="168"/>
      <c r="R214" s="169">
        <f>SUM(R215:R218)</f>
        <v>0</v>
      </c>
      <c r="S214" s="168"/>
      <c r="T214" s="170">
        <f>SUM(T215:T218)</f>
        <v>0</v>
      </c>
      <c r="AR214" s="164" t="s">
        <v>80</v>
      </c>
      <c r="AT214" s="171" t="s">
        <v>71</v>
      </c>
      <c r="AU214" s="171" t="s">
        <v>72</v>
      </c>
      <c r="AY214" s="164" t="s">
        <v>131</v>
      </c>
      <c r="BK214" s="172">
        <f>SUM(BK215:BK218)</f>
        <v>0</v>
      </c>
    </row>
    <row r="215" spans="2:65" s="102" customFormat="1" ht="25.5" customHeight="1">
      <c r="B215" s="103"/>
      <c r="C215" s="173" t="s">
        <v>324</v>
      </c>
      <c r="D215" s="173" t="s">
        <v>132</v>
      </c>
      <c r="E215" s="174" t="s">
        <v>325</v>
      </c>
      <c r="F215" s="175" t="s">
        <v>326</v>
      </c>
      <c r="G215" s="176" t="s">
        <v>285</v>
      </c>
      <c r="H215" s="177">
        <v>2</v>
      </c>
      <c r="I215" s="178"/>
      <c r="J215" s="179">
        <f>ROUND(I215*H215,2)</f>
        <v>0</v>
      </c>
      <c r="K215" s="175" t="s">
        <v>5</v>
      </c>
      <c r="L215" s="103"/>
      <c r="M215" s="180" t="s">
        <v>5</v>
      </c>
      <c r="N215" s="181" t="s">
        <v>43</v>
      </c>
      <c r="O215" s="104"/>
      <c r="P215" s="182">
        <f>O215*H215</f>
        <v>0</v>
      </c>
      <c r="Q215" s="182">
        <v>0</v>
      </c>
      <c r="R215" s="182">
        <f>Q215*H215</f>
        <v>0</v>
      </c>
      <c r="S215" s="182">
        <v>0</v>
      </c>
      <c r="T215" s="183">
        <f>S215*H215</f>
        <v>0</v>
      </c>
      <c r="AR215" s="92" t="s">
        <v>136</v>
      </c>
      <c r="AT215" s="92" t="s">
        <v>132</v>
      </c>
      <c r="AU215" s="92" t="s">
        <v>80</v>
      </c>
      <c r="AY215" s="92" t="s">
        <v>131</v>
      </c>
      <c r="BE215" s="184">
        <f>IF(N215="základní",J215,0)</f>
        <v>0</v>
      </c>
      <c r="BF215" s="184">
        <f>IF(N215="snížená",J215,0)</f>
        <v>0</v>
      </c>
      <c r="BG215" s="184">
        <f>IF(N215="zákl. přenesená",J215,0)</f>
        <v>0</v>
      </c>
      <c r="BH215" s="184">
        <f>IF(N215="sníž. přenesená",J215,0)</f>
        <v>0</v>
      </c>
      <c r="BI215" s="184">
        <f>IF(N215="nulová",J215,0)</f>
        <v>0</v>
      </c>
      <c r="BJ215" s="92" t="s">
        <v>80</v>
      </c>
      <c r="BK215" s="184">
        <f>ROUND(I215*H215,2)</f>
        <v>0</v>
      </c>
      <c r="BL215" s="92" t="s">
        <v>136</v>
      </c>
      <c r="BM215" s="92" t="s">
        <v>327</v>
      </c>
    </row>
    <row r="216" spans="2:47" s="102" customFormat="1" ht="27">
      <c r="B216" s="103"/>
      <c r="D216" s="185" t="s">
        <v>180</v>
      </c>
      <c r="F216" s="186" t="s">
        <v>328</v>
      </c>
      <c r="L216" s="103"/>
      <c r="M216" s="187"/>
      <c r="N216" s="104"/>
      <c r="O216" s="104"/>
      <c r="P216" s="104"/>
      <c r="Q216" s="104"/>
      <c r="R216" s="104"/>
      <c r="S216" s="104"/>
      <c r="T216" s="188"/>
      <c r="AT216" s="92" t="s">
        <v>180</v>
      </c>
      <c r="AU216" s="92" t="s">
        <v>80</v>
      </c>
    </row>
    <row r="217" spans="2:51" s="190" customFormat="1" ht="13.5">
      <c r="B217" s="189"/>
      <c r="D217" s="185" t="s">
        <v>182</v>
      </c>
      <c r="E217" s="191" t="s">
        <v>5</v>
      </c>
      <c r="F217" s="192" t="s">
        <v>82</v>
      </c>
      <c r="H217" s="193">
        <v>2</v>
      </c>
      <c r="L217" s="189"/>
      <c r="M217" s="194"/>
      <c r="N217" s="195"/>
      <c r="O217" s="195"/>
      <c r="P217" s="195"/>
      <c r="Q217" s="195"/>
      <c r="R217" s="195"/>
      <c r="S217" s="195"/>
      <c r="T217" s="196"/>
      <c r="AT217" s="191" t="s">
        <v>182</v>
      </c>
      <c r="AU217" s="191" t="s">
        <v>80</v>
      </c>
      <c r="AV217" s="190" t="s">
        <v>82</v>
      </c>
      <c r="AW217" s="190" t="s">
        <v>35</v>
      </c>
      <c r="AX217" s="190" t="s">
        <v>72</v>
      </c>
      <c r="AY217" s="191" t="s">
        <v>131</v>
      </c>
    </row>
    <row r="218" spans="2:51" s="198" customFormat="1" ht="13.5">
      <c r="B218" s="197"/>
      <c r="D218" s="185" t="s">
        <v>182</v>
      </c>
      <c r="E218" s="199" t="s">
        <v>5</v>
      </c>
      <c r="F218" s="200" t="s">
        <v>185</v>
      </c>
      <c r="H218" s="201">
        <v>2</v>
      </c>
      <c r="L218" s="197"/>
      <c r="M218" s="205"/>
      <c r="N218" s="206"/>
      <c r="O218" s="206"/>
      <c r="P218" s="206"/>
      <c r="Q218" s="206"/>
      <c r="R218" s="206"/>
      <c r="S218" s="206"/>
      <c r="T218" s="207"/>
      <c r="AT218" s="199" t="s">
        <v>182</v>
      </c>
      <c r="AU218" s="199" t="s">
        <v>80</v>
      </c>
      <c r="AV218" s="198" t="s">
        <v>136</v>
      </c>
      <c r="AW218" s="198" t="s">
        <v>35</v>
      </c>
      <c r="AX218" s="198" t="s">
        <v>80</v>
      </c>
      <c r="AY218" s="199" t="s">
        <v>131</v>
      </c>
    </row>
    <row r="219" spans="2:12" s="102" customFormat="1" ht="6.95" customHeight="1">
      <c r="B219" s="127"/>
      <c r="C219" s="128"/>
      <c r="D219" s="128"/>
      <c r="E219" s="128"/>
      <c r="F219" s="128"/>
      <c r="G219" s="128"/>
      <c r="H219" s="128"/>
      <c r="I219" s="128"/>
      <c r="J219" s="128"/>
      <c r="K219" s="128"/>
      <c r="L219" s="103"/>
    </row>
  </sheetData>
  <sheetProtection password="CC4E" sheet="1" objects="1" scenarios="1"/>
  <protectedRanges>
    <protectedRange sqref="I86:I96 I98 I103 I107 I111 I115 I119 I123 I127 I130 I134 I139 I143 I147 I152 I156 I160 I163 I168 I168 I167 I170 I174 I177 I181 I186 I189 I193 I196 I199 I202 I206 I209 I213 I215" name="edit"/>
  </protectedRanges>
  <autoFilter ref="C83:K218"/>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0"/>
  <sheetViews>
    <sheetView showGridLines="0" zoomScale="70" zoomScaleNormal="70" workbookViewId="0" topLeftCell="A1">
      <pane ySplit="1" topLeftCell="A91" activePane="bottomLeft" state="frozen"/>
      <selection pane="bottomLeft" activeCell="J96" sqref="J96"/>
    </sheetView>
  </sheetViews>
  <sheetFormatPr defaultColWidth="9.33203125" defaultRowHeight="13.5"/>
  <cols>
    <col min="1" max="1" width="8.33203125" style="90" customWidth="1"/>
    <col min="2" max="2" width="1.66796875" style="90" customWidth="1"/>
    <col min="3" max="3" width="4.16015625" style="90" customWidth="1"/>
    <col min="4" max="4" width="4.33203125" style="90" customWidth="1"/>
    <col min="5" max="5" width="17.16015625" style="90" customWidth="1"/>
    <col min="6" max="6" width="75" style="90" customWidth="1"/>
    <col min="7" max="7" width="8.66015625" style="90" customWidth="1"/>
    <col min="8" max="8" width="11.16015625" style="90" customWidth="1"/>
    <col min="9" max="9" width="12.66015625" style="90" customWidth="1"/>
    <col min="10" max="10" width="23.5" style="90" customWidth="1"/>
    <col min="11" max="11" width="15.5" style="90" customWidth="1"/>
    <col min="12" max="12" width="9.33203125" style="90" customWidth="1"/>
    <col min="13" max="18" width="9.33203125" style="90" hidden="1" customWidth="1"/>
    <col min="19" max="19" width="8.16015625" style="90" hidden="1" customWidth="1"/>
    <col min="20" max="20" width="29.66015625" style="90" hidden="1" customWidth="1"/>
    <col min="21" max="21" width="16.33203125" style="90" hidden="1" customWidth="1"/>
    <col min="22" max="22" width="12.33203125" style="90" customWidth="1"/>
    <col min="23" max="23" width="16.33203125" style="90" customWidth="1"/>
    <col min="24" max="24" width="12.33203125" style="90" customWidth="1"/>
    <col min="25" max="25" width="15" style="90" customWidth="1"/>
    <col min="26" max="26" width="11" style="90" customWidth="1"/>
    <col min="27" max="27" width="15" style="90" customWidth="1"/>
    <col min="28" max="28" width="16.33203125" style="90" customWidth="1"/>
    <col min="29" max="29" width="11" style="90" customWidth="1"/>
    <col min="30" max="30" width="15" style="90" customWidth="1"/>
    <col min="31" max="31" width="16.33203125" style="90" customWidth="1"/>
    <col min="32" max="43" width="9.33203125" style="90" customWidth="1"/>
    <col min="44" max="65" width="9.33203125" style="90" hidden="1" customWidth="1"/>
    <col min="66" max="16384" width="9.33203125" style="90" customWidth="1"/>
  </cols>
  <sheetData>
    <row r="1" spans="1:70" ht="21.75" customHeight="1">
      <c r="A1" s="87"/>
      <c r="B1" s="7"/>
      <c r="C1" s="7"/>
      <c r="D1" s="8" t="s">
        <v>1</v>
      </c>
      <c r="E1" s="7"/>
      <c r="F1" s="88" t="s">
        <v>94</v>
      </c>
      <c r="G1" s="274" t="s">
        <v>95</v>
      </c>
      <c r="H1" s="274"/>
      <c r="I1" s="7"/>
      <c r="J1" s="88" t="s">
        <v>96</v>
      </c>
      <c r="K1" s="8" t="s">
        <v>97</v>
      </c>
      <c r="L1" s="88" t="s">
        <v>98</v>
      </c>
      <c r="M1" s="88"/>
      <c r="N1" s="88"/>
      <c r="O1" s="88"/>
      <c r="P1" s="88"/>
      <c r="Q1" s="88"/>
      <c r="R1" s="88"/>
      <c r="S1" s="88"/>
      <c r="T1" s="88"/>
      <c r="U1" s="89"/>
      <c r="V1" s="89"/>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row>
    <row r="2" spans="3:46" ht="36.95" customHeight="1">
      <c r="L2" s="275" t="s">
        <v>8</v>
      </c>
      <c r="M2" s="276"/>
      <c r="N2" s="276"/>
      <c r="O2" s="276"/>
      <c r="P2" s="276"/>
      <c r="Q2" s="276"/>
      <c r="R2" s="276"/>
      <c r="S2" s="276"/>
      <c r="T2" s="276"/>
      <c r="U2" s="276"/>
      <c r="V2" s="276"/>
      <c r="AT2" s="92" t="s">
        <v>86</v>
      </c>
    </row>
    <row r="3" spans="2:46" ht="6.95" customHeight="1">
      <c r="B3" s="93"/>
      <c r="C3" s="94"/>
      <c r="D3" s="94"/>
      <c r="E3" s="94"/>
      <c r="F3" s="94"/>
      <c r="G3" s="94"/>
      <c r="H3" s="94"/>
      <c r="I3" s="94"/>
      <c r="J3" s="94"/>
      <c r="K3" s="95"/>
      <c r="AT3" s="92" t="s">
        <v>82</v>
      </c>
    </row>
    <row r="4" spans="2:46" ht="36.95" customHeight="1">
      <c r="B4" s="96"/>
      <c r="C4" s="97"/>
      <c r="D4" s="98" t="s">
        <v>99</v>
      </c>
      <c r="E4" s="97"/>
      <c r="F4" s="97"/>
      <c r="G4" s="97"/>
      <c r="H4" s="97"/>
      <c r="I4" s="97"/>
      <c r="J4" s="97"/>
      <c r="K4" s="99"/>
      <c r="M4" s="100" t="s">
        <v>13</v>
      </c>
      <c r="AT4" s="92" t="s">
        <v>6</v>
      </c>
    </row>
    <row r="5" spans="2:11" ht="6.95" customHeight="1">
      <c r="B5" s="96"/>
      <c r="C5" s="97"/>
      <c r="D5" s="97"/>
      <c r="E5" s="97"/>
      <c r="F5" s="97"/>
      <c r="G5" s="97"/>
      <c r="H5" s="97"/>
      <c r="I5" s="97"/>
      <c r="J5" s="97"/>
      <c r="K5" s="99"/>
    </row>
    <row r="6" spans="2:11" ht="15">
      <c r="B6" s="96"/>
      <c r="C6" s="97"/>
      <c r="D6" s="101" t="s">
        <v>19</v>
      </c>
      <c r="E6" s="97"/>
      <c r="F6" s="97"/>
      <c r="G6" s="97"/>
      <c r="H6" s="97"/>
      <c r="I6" s="97"/>
      <c r="J6" s="97"/>
      <c r="K6" s="99"/>
    </row>
    <row r="7" spans="2:11" ht="16.5" customHeight="1">
      <c r="B7" s="96"/>
      <c r="C7" s="97"/>
      <c r="D7" s="97"/>
      <c r="E7" s="277" t="str">
        <f>'Rekapitulace stavby'!K6</f>
        <v>Výstavba ZTV Nivy I.</v>
      </c>
      <c r="F7" s="278"/>
      <c r="G7" s="278"/>
      <c r="H7" s="278"/>
      <c r="I7" s="97"/>
      <c r="J7" s="97"/>
      <c r="K7" s="99"/>
    </row>
    <row r="8" spans="2:11" s="102" customFormat="1" ht="15">
      <c r="B8" s="103"/>
      <c r="C8" s="104"/>
      <c r="D8" s="101" t="s">
        <v>100</v>
      </c>
      <c r="E8" s="104"/>
      <c r="F8" s="104"/>
      <c r="G8" s="104"/>
      <c r="H8" s="104"/>
      <c r="I8" s="104"/>
      <c r="J8" s="104"/>
      <c r="K8" s="105"/>
    </row>
    <row r="9" spans="2:11" s="102" customFormat="1" ht="36.95" customHeight="1">
      <c r="B9" s="103"/>
      <c r="C9" s="104"/>
      <c r="D9" s="104"/>
      <c r="E9" s="279" t="s">
        <v>329</v>
      </c>
      <c r="F9" s="280"/>
      <c r="G9" s="280"/>
      <c r="H9" s="280"/>
      <c r="I9" s="104"/>
      <c r="J9" s="104"/>
      <c r="K9" s="105"/>
    </row>
    <row r="10" spans="2:11" s="102" customFormat="1" ht="13.5">
      <c r="B10" s="103"/>
      <c r="C10" s="104"/>
      <c r="D10" s="104"/>
      <c r="E10" s="104"/>
      <c r="F10" s="104"/>
      <c r="G10" s="104"/>
      <c r="H10" s="104"/>
      <c r="I10" s="104"/>
      <c r="J10" s="104"/>
      <c r="K10" s="105"/>
    </row>
    <row r="11" spans="2:11" s="102" customFormat="1" ht="14.45" customHeight="1">
      <c r="B11" s="103"/>
      <c r="C11" s="104"/>
      <c r="D11" s="101" t="s">
        <v>21</v>
      </c>
      <c r="E11" s="104"/>
      <c r="F11" s="106" t="s">
        <v>87</v>
      </c>
      <c r="G11" s="104"/>
      <c r="H11" s="104"/>
      <c r="I11" s="101" t="s">
        <v>22</v>
      </c>
      <c r="J11" s="106" t="s">
        <v>5</v>
      </c>
      <c r="K11" s="105"/>
    </row>
    <row r="12" spans="2:11" s="102" customFormat="1" ht="14.45" customHeight="1">
      <c r="B12" s="103"/>
      <c r="C12" s="104"/>
      <c r="D12" s="101" t="s">
        <v>23</v>
      </c>
      <c r="E12" s="104"/>
      <c r="F12" s="106" t="s">
        <v>24</v>
      </c>
      <c r="G12" s="104"/>
      <c r="H12" s="104"/>
      <c r="I12" s="101" t="s">
        <v>25</v>
      </c>
      <c r="J12" s="107" t="str">
        <f>'Rekapitulace stavby'!AN8</f>
        <v>vyplň údaj</v>
      </c>
      <c r="K12" s="105"/>
    </row>
    <row r="13" spans="2:11" s="102" customFormat="1" ht="10.9" customHeight="1">
      <c r="B13" s="103"/>
      <c r="C13" s="104"/>
      <c r="D13" s="104"/>
      <c r="E13" s="104"/>
      <c r="F13" s="104"/>
      <c r="G13" s="104"/>
      <c r="H13" s="104"/>
      <c r="I13" s="104"/>
      <c r="J13" s="104"/>
      <c r="K13" s="105"/>
    </row>
    <row r="14" spans="2:11" s="102" customFormat="1" ht="14.45" customHeight="1">
      <c r="B14" s="103"/>
      <c r="C14" s="104"/>
      <c r="D14" s="101" t="s">
        <v>26</v>
      </c>
      <c r="E14" s="104"/>
      <c r="F14" s="104"/>
      <c r="G14" s="104"/>
      <c r="H14" s="104"/>
      <c r="I14" s="101" t="s">
        <v>27</v>
      </c>
      <c r="J14" s="106" t="str">
        <f>IF('Rekapitulace stavby'!AN10="","",'Rekapitulace stavby'!AN10)</f>
        <v/>
      </c>
      <c r="K14" s="105"/>
    </row>
    <row r="15" spans="2:11" s="102" customFormat="1" ht="18" customHeight="1">
      <c r="B15" s="103"/>
      <c r="C15" s="104"/>
      <c r="D15" s="104"/>
      <c r="E15" s="106" t="str">
        <f>IF('Rekapitulace stavby'!E11="","",'Rekapitulace stavby'!E11)</f>
        <v xml:space="preserve"> </v>
      </c>
      <c r="F15" s="104"/>
      <c r="G15" s="104"/>
      <c r="H15" s="104"/>
      <c r="I15" s="101" t="s">
        <v>29</v>
      </c>
      <c r="J15" s="106" t="str">
        <f>IF('Rekapitulace stavby'!AN11="","",'Rekapitulace stavby'!AN11)</f>
        <v/>
      </c>
      <c r="K15" s="105"/>
    </row>
    <row r="16" spans="2:11" s="102" customFormat="1" ht="6.95" customHeight="1">
      <c r="B16" s="103"/>
      <c r="C16" s="104"/>
      <c r="D16" s="104"/>
      <c r="E16" s="104"/>
      <c r="F16" s="104"/>
      <c r="G16" s="104"/>
      <c r="H16" s="104"/>
      <c r="I16" s="104"/>
      <c r="J16" s="104"/>
      <c r="K16" s="105"/>
    </row>
    <row r="17" spans="2:11" s="102" customFormat="1" ht="14.45" customHeight="1">
      <c r="B17" s="103"/>
      <c r="C17" s="104"/>
      <c r="D17" s="101" t="s">
        <v>1034</v>
      </c>
      <c r="E17" s="104"/>
      <c r="F17" s="104"/>
      <c r="G17" s="104"/>
      <c r="H17" s="104"/>
      <c r="I17" s="101" t="s">
        <v>27</v>
      </c>
      <c r="J17" s="106" t="str">
        <f>IF('Rekapitulace stavby'!AN13="Vyplň údaj","",IF('Rekapitulace stavby'!AN13="","",'Rekapitulace stavby'!AN13))</f>
        <v/>
      </c>
      <c r="K17" s="105"/>
    </row>
    <row r="18" spans="2:11" s="102" customFormat="1" ht="18" customHeight="1">
      <c r="B18" s="103"/>
      <c r="C18" s="104"/>
      <c r="D18" s="104"/>
      <c r="E18" s="106" t="str">
        <f>IF('Rekapitulace stavby'!E14="Vyplň údaj","",IF('Rekapitulace stavby'!E14="","",'Rekapitulace stavby'!E14))</f>
        <v/>
      </c>
      <c r="F18" s="104"/>
      <c r="G18" s="104"/>
      <c r="H18" s="104"/>
      <c r="I18" s="101" t="s">
        <v>29</v>
      </c>
      <c r="J18" s="106" t="str">
        <f>IF('Rekapitulace stavby'!AN14="Vyplň údaj","",IF('Rekapitulace stavby'!AN14="","",'Rekapitulace stavby'!AN14))</f>
        <v/>
      </c>
      <c r="K18" s="105"/>
    </row>
    <row r="19" spans="2:11" s="102" customFormat="1" ht="6.95" customHeight="1">
      <c r="B19" s="103"/>
      <c r="C19" s="104"/>
      <c r="D19" s="104"/>
      <c r="E19" s="104"/>
      <c r="F19" s="104"/>
      <c r="G19" s="104"/>
      <c r="H19" s="104"/>
      <c r="I19" s="104"/>
      <c r="J19" s="104"/>
      <c r="K19" s="105"/>
    </row>
    <row r="20" spans="2:11" s="102" customFormat="1" ht="14.45" customHeight="1">
      <c r="B20" s="103"/>
      <c r="C20" s="104"/>
      <c r="D20" s="101" t="s">
        <v>32</v>
      </c>
      <c r="E20" s="104"/>
      <c r="F20" s="104"/>
      <c r="G20" s="104"/>
      <c r="H20" s="104"/>
      <c r="I20" s="101" t="s">
        <v>27</v>
      </c>
      <c r="J20" s="106" t="s">
        <v>33</v>
      </c>
      <c r="K20" s="105"/>
    </row>
    <row r="21" spans="2:11" s="102" customFormat="1" ht="18" customHeight="1">
      <c r="B21" s="103"/>
      <c r="C21" s="104"/>
      <c r="D21" s="104"/>
      <c r="E21" s="106" t="s">
        <v>34</v>
      </c>
      <c r="F21" s="104"/>
      <c r="G21" s="104"/>
      <c r="H21" s="104"/>
      <c r="I21" s="101" t="s">
        <v>29</v>
      </c>
      <c r="J21" s="106" t="s">
        <v>5</v>
      </c>
      <c r="K21" s="105"/>
    </row>
    <row r="22" spans="2:11" s="102" customFormat="1" ht="6.95" customHeight="1">
      <c r="B22" s="103"/>
      <c r="C22" s="104"/>
      <c r="D22" s="104"/>
      <c r="E22" s="104"/>
      <c r="F22" s="104"/>
      <c r="G22" s="104"/>
      <c r="H22" s="104"/>
      <c r="I22" s="104"/>
      <c r="J22" s="104"/>
      <c r="K22" s="105"/>
    </row>
    <row r="23" spans="2:11" s="102" customFormat="1" ht="14.45" customHeight="1">
      <c r="B23" s="103"/>
      <c r="C23" s="104"/>
      <c r="D23" s="101" t="s">
        <v>36</v>
      </c>
      <c r="E23" s="104"/>
      <c r="F23" s="104"/>
      <c r="G23" s="104"/>
      <c r="H23" s="104"/>
      <c r="I23" s="104"/>
      <c r="J23" s="104"/>
      <c r="K23" s="105"/>
    </row>
    <row r="24" spans="2:11" s="111" customFormat="1" ht="71.25" customHeight="1">
      <c r="B24" s="108"/>
      <c r="C24" s="109"/>
      <c r="D24" s="109"/>
      <c r="E24" s="268" t="s">
        <v>37</v>
      </c>
      <c r="F24" s="268"/>
      <c r="G24" s="268"/>
      <c r="H24" s="268"/>
      <c r="I24" s="109"/>
      <c r="J24" s="109"/>
      <c r="K24" s="110"/>
    </row>
    <row r="25" spans="2:11" s="102" customFormat="1" ht="6.95" customHeight="1">
      <c r="B25" s="103"/>
      <c r="C25" s="104"/>
      <c r="D25" s="104"/>
      <c r="E25" s="104"/>
      <c r="F25" s="104"/>
      <c r="G25" s="104"/>
      <c r="H25" s="104"/>
      <c r="I25" s="104"/>
      <c r="J25" s="104"/>
      <c r="K25" s="105"/>
    </row>
    <row r="26" spans="2:11" s="102" customFormat="1" ht="6.95" customHeight="1">
      <c r="B26" s="103"/>
      <c r="C26" s="104"/>
      <c r="D26" s="112"/>
      <c r="E26" s="112"/>
      <c r="F26" s="112"/>
      <c r="G26" s="112"/>
      <c r="H26" s="112"/>
      <c r="I26" s="112"/>
      <c r="J26" s="112"/>
      <c r="K26" s="113"/>
    </row>
    <row r="27" spans="2:11" s="102" customFormat="1" ht="25.35" customHeight="1">
      <c r="B27" s="103"/>
      <c r="C27" s="104"/>
      <c r="D27" s="114" t="s">
        <v>38</v>
      </c>
      <c r="E27" s="104"/>
      <c r="F27" s="104"/>
      <c r="G27" s="104"/>
      <c r="H27" s="104"/>
      <c r="I27" s="104"/>
      <c r="J27" s="115" t="e">
        <f>ROUND(J85,2)</f>
        <v>#VALUE!</v>
      </c>
      <c r="K27" s="105"/>
    </row>
    <row r="28" spans="2:11" s="102" customFormat="1" ht="6.95" customHeight="1">
      <c r="B28" s="103"/>
      <c r="C28" s="104"/>
      <c r="D28" s="112"/>
      <c r="E28" s="112"/>
      <c r="F28" s="112"/>
      <c r="G28" s="112"/>
      <c r="H28" s="112"/>
      <c r="I28" s="112"/>
      <c r="J28" s="112"/>
      <c r="K28" s="113"/>
    </row>
    <row r="29" spans="2:11" s="102" customFormat="1" ht="14.45" customHeight="1">
      <c r="B29" s="103"/>
      <c r="C29" s="104"/>
      <c r="D29" s="104"/>
      <c r="E29" s="104"/>
      <c r="F29" s="116" t="s">
        <v>40</v>
      </c>
      <c r="G29" s="104"/>
      <c r="H29" s="104"/>
      <c r="I29" s="116" t="s">
        <v>39</v>
      </c>
      <c r="J29" s="116" t="s">
        <v>41</v>
      </c>
      <c r="K29" s="105"/>
    </row>
    <row r="30" spans="2:11" s="102" customFormat="1" ht="14.45" customHeight="1">
      <c r="B30" s="103"/>
      <c r="C30" s="104"/>
      <c r="D30" s="117" t="s">
        <v>42</v>
      </c>
      <c r="E30" s="117" t="s">
        <v>43</v>
      </c>
      <c r="F30" s="118" t="e">
        <f>ROUND(SUM(BE85:BE229),2)</f>
        <v>#VALUE!</v>
      </c>
      <c r="G30" s="104"/>
      <c r="H30" s="104"/>
      <c r="I30" s="119">
        <v>0.21</v>
      </c>
      <c r="J30" s="118" t="e">
        <f>ROUND(ROUND((SUM(BE85:BE229)),2)*I30,2)</f>
        <v>#VALUE!</v>
      </c>
      <c r="K30" s="105"/>
    </row>
    <row r="31" spans="2:11" s="102" customFormat="1" ht="14.45" customHeight="1">
      <c r="B31" s="103"/>
      <c r="C31" s="104"/>
      <c r="D31" s="104"/>
      <c r="E31" s="117" t="s">
        <v>44</v>
      </c>
      <c r="F31" s="118">
        <f>ROUND(SUM(BF85:BF229),2)</f>
        <v>0</v>
      </c>
      <c r="G31" s="104"/>
      <c r="H31" s="104"/>
      <c r="I31" s="119">
        <v>0.15</v>
      </c>
      <c r="J31" s="118">
        <f>ROUND(ROUND((SUM(BF85:BF229)),2)*I31,2)</f>
        <v>0</v>
      </c>
      <c r="K31" s="105"/>
    </row>
    <row r="32" spans="2:11" s="102" customFormat="1" ht="14.45" customHeight="1" hidden="1">
      <c r="B32" s="103"/>
      <c r="C32" s="104"/>
      <c r="D32" s="104"/>
      <c r="E32" s="117" t="s">
        <v>45</v>
      </c>
      <c r="F32" s="118">
        <f>ROUND(SUM(BG85:BG229),2)</f>
        <v>0</v>
      </c>
      <c r="G32" s="104"/>
      <c r="H32" s="104"/>
      <c r="I32" s="119">
        <v>0.21</v>
      </c>
      <c r="J32" s="118">
        <v>0</v>
      </c>
      <c r="K32" s="105"/>
    </row>
    <row r="33" spans="2:11" s="102" customFormat="1" ht="14.45" customHeight="1" hidden="1">
      <c r="B33" s="103"/>
      <c r="C33" s="104"/>
      <c r="D33" s="104"/>
      <c r="E33" s="117" t="s">
        <v>46</v>
      </c>
      <c r="F33" s="118">
        <f>ROUND(SUM(BH85:BH229),2)</f>
        <v>0</v>
      </c>
      <c r="G33" s="104"/>
      <c r="H33" s="104"/>
      <c r="I33" s="119">
        <v>0.15</v>
      </c>
      <c r="J33" s="118">
        <v>0</v>
      </c>
      <c r="K33" s="105"/>
    </row>
    <row r="34" spans="2:11" s="102" customFormat="1" ht="14.45" customHeight="1" hidden="1">
      <c r="B34" s="103"/>
      <c r="C34" s="104"/>
      <c r="D34" s="104"/>
      <c r="E34" s="117" t="s">
        <v>47</v>
      </c>
      <c r="F34" s="118">
        <f>ROUND(SUM(BI85:BI229),2)</f>
        <v>0</v>
      </c>
      <c r="G34" s="104"/>
      <c r="H34" s="104"/>
      <c r="I34" s="119">
        <v>0</v>
      </c>
      <c r="J34" s="118">
        <v>0</v>
      </c>
      <c r="K34" s="105"/>
    </row>
    <row r="35" spans="2:11" s="102" customFormat="1" ht="6.95" customHeight="1">
      <c r="B35" s="103"/>
      <c r="C35" s="104"/>
      <c r="D35" s="104"/>
      <c r="E35" s="104"/>
      <c r="F35" s="104"/>
      <c r="G35" s="104"/>
      <c r="H35" s="104"/>
      <c r="I35" s="104"/>
      <c r="J35" s="104"/>
      <c r="K35" s="105"/>
    </row>
    <row r="36" spans="2:11" s="102" customFormat="1" ht="25.35" customHeight="1">
      <c r="B36" s="103"/>
      <c r="C36" s="120"/>
      <c r="D36" s="121" t="s">
        <v>48</v>
      </c>
      <c r="E36" s="122"/>
      <c r="F36" s="122"/>
      <c r="G36" s="123" t="s">
        <v>49</v>
      </c>
      <c r="H36" s="124" t="s">
        <v>50</v>
      </c>
      <c r="I36" s="122"/>
      <c r="J36" s="125" t="e">
        <f>SUM(J27:J34)</f>
        <v>#VALUE!</v>
      </c>
      <c r="K36" s="126"/>
    </row>
    <row r="37" spans="2:11" s="102" customFormat="1" ht="14.45" customHeight="1">
      <c r="B37" s="127"/>
      <c r="C37" s="128"/>
      <c r="D37" s="128"/>
      <c r="E37" s="128"/>
      <c r="F37" s="128"/>
      <c r="G37" s="128"/>
      <c r="H37" s="128"/>
      <c r="I37" s="128"/>
      <c r="J37" s="128"/>
      <c r="K37" s="129"/>
    </row>
    <row r="41" spans="2:11" s="102" customFormat="1" ht="6.95" customHeight="1">
      <c r="B41" s="130"/>
      <c r="C41" s="131"/>
      <c r="D41" s="131"/>
      <c r="E41" s="131"/>
      <c r="F41" s="131"/>
      <c r="G41" s="131"/>
      <c r="H41" s="131"/>
      <c r="I41" s="131"/>
      <c r="J41" s="131"/>
      <c r="K41" s="132"/>
    </row>
    <row r="42" spans="2:11" s="102" customFormat="1" ht="36.95" customHeight="1">
      <c r="B42" s="103"/>
      <c r="C42" s="98" t="s">
        <v>102</v>
      </c>
      <c r="D42" s="104"/>
      <c r="E42" s="104"/>
      <c r="F42" s="104"/>
      <c r="G42" s="104"/>
      <c r="H42" s="104"/>
      <c r="I42" s="104"/>
      <c r="J42" s="104"/>
      <c r="K42" s="105"/>
    </row>
    <row r="43" spans="2:11" s="102" customFormat="1" ht="6.95" customHeight="1">
      <c r="B43" s="103"/>
      <c r="C43" s="104"/>
      <c r="D43" s="104"/>
      <c r="E43" s="104"/>
      <c r="F43" s="104"/>
      <c r="G43" s="104"/>
      <c r="H43" s="104"/>
      <c r="I43" s="104"/>
      <c r="J43" s="104"/>
      <c r="K43" s="105"/>
    </row>
    <row r="44" spans="2:11" s="102" customFormat="1" ht="14.45" customHeight="1">
      <c r="B44" s="103"/>
      <c r="C44" s="101" t="s">
        <v>19</v>
      </c>
      <c r="D44" s="104"/>
      <c r="E44" s="104"/>
      <c r="F44" s="104"/>
      <c r="G44" s="104"/>
      <c r="H44" s="104"/>
      <c r="I44" s="104"/>
      <c r="J44" s="104"/>
      <c r="K44" s="105"/>
    </row>
    <row r="45" spans="2:11" s="102" customFormat="1" ht="16.5" customHeight="1">
      <c r="B45" s="103"/>
      <c r="C45" s="104"/>
      <c r="D45" s="104"/>
      <c r="E45" s="277" t="str">
        <f>E7</f>
        <v>Výstavba ZTV Nivy I.</v>
      </c>
      <c r="F45" s="278"/>
      <c r="G45" s="278"/>
      <c r="H45" s="278"/>
      <c r="I45" s="104"/>
      <c r="J45" s="104"/>
      <c r="K45" s="105"/>
    </row>
    <row r="46" spans="2:11" s="102" customFormat="1" ht="14.45" customHeight="1">
      <c r="B46" s="103"/>
      <c r="C46" s="101" t="s">
        <v>100</v>
      </c>
      <c r="D46" s="104"/>
      <c r="E46" s="104"/>
      <c r="F46" s="104"/>
      <c r="G46" s="104"/>
      <c r="H46" s="104"/>
      <c r="I46" s="104"/>
      <c r="J46" s="104"/>
      <c r="K46" s="105"/>
    </row>
    <row r="47" spans="2:11" s="102" customFormat="1" ht="17.25" customHeight="1">
      <c r="B47" s="103"/>
      <c r="C47" s="104"/>
      <c r="D47" s="104"/>
      <c r="E47" s="279" t="str">
        <f>E9</f>
        <v>SO 02 - Kanalizace</v>
      </c>
      <c r="F47" s="280"/>
      <c r="G47" s="280"/>
      <c r="H47" s="280"/>
      <c r="I47" s="104"/>
      <c r="J47" s="104"/>
      <c r="K47" s="105"/>
    </row>
    <row r="48" spans="2:11" s="102" customFormat="1" ht="6.95" customHeight="1">
      <c r="B48" s="103"/>
      <c r="C48" s="104"/>
      <c r="D48" s="104"/>
      <c r="E48" s="104"/>
      <c r="F48" s="104"/>
      <c r="G48" s="104"/>
      <c r="H48" s="104"/>
      <c r="I48" s="104"/>
      <c r="J48" s="104"/>
      <c r="K48" s="105"/>
    </row>
    <row r="49" spans="2:11" s="102" customFormat="1" ht="18" customHeight="1">
      <c r="B49" s="103"/>
      <c r="C49" s="101" t="s">
        <v>23</v>
      </c>
      <c r="D49" s="104"/>
      <c r="E49" s="104"/>
      <c r="F49" s="106" t="str">
        <f>F12</f>
        <v>Dačice</v>
      </c>
      <c r="G49" s="104"/>
      <c r="H49" s="104"/>
      <c r="I49" s="101" t="s">
        <v>25</v>
      </c>
      <c r="J49" s="107" t="str">
        <f>IF(J12="","",J12)</f>
        <v>vyplň údaj</v>
      </c>
      <c r="K49" s="105"/>
    </row>
    <row r="50" spans="2:11" s="102" customFormat="1" ht="6.95" customHeight="1">
      <c r="B50" s="103"/>
      <c r="C50" s="104"/>
      <c r="D50" s="104"/>
      <c r="E50" s="104"/>
      <c r="F50" s="104"/>
      <c r="G50" s="104"/>
      <c r="H50" s="104"/>
      <c r="I50" s="104"/>
      <c r="J50" s="104"/>
      <c r="K50" s="105"/>
    </row>
    <row r="51" spans="2:11" s="102" customFormat="1" ht="15">
      <c r="B51" s="103"/>
      <c r="C51" s="101" t="s">
        <v>26</v>
      </c>
      <c r="D51" s="104"/>
      <c r="E51" s="104"/>
      <c r="F51" s="106" t="str">
        <f>E15</f>
        <v xml:space="preserve"> </v>
      </c>
      <c r="G51" s="104"/>
      <c r="H51" s="104"/>
      <c r="I51" s="101" t="s">
        <v>32</v>
      </c>
      <c r="J51" s="268" t="str">
        <f>E21</f>
        <v>Ing. Zděněk Hejtman</v>
      </c>
      <c r="K51" s="105"/>
    </row>
    <row r="52" spans="2:11" s="102" customFormat="1" ht="14.45" customHeight="1">
      <c r="B52" s="103"/>
      <c r="C52" s="101" t="s">
        <v>30</v>
      </c>
      <c r="D52" s="104"/>
      <c r="E52" s="104"/>
      <c r="F52" s="106" t="str">
        <f>IF(E18="","",E18)</f>
        <v/>
      </c>
      <c r="G52" s="104"/>
      <c r="H52" s="104"/>
      <c r="I52" s="104"/>
      <c r="J52" s="269"/>
      <c r="K52" s="105"/>
    </row>
    <row r="53" spans="2:11" s="102" customFormat="1" ht="10.35" customHeight="1">
      <c r="B53" s="103"/>
      <c r="C53" s="104"/>
      <c r="D53" s="104"/>
      <c r="E53" s="104"/>
      <c r="F53" s="104"/>
      <c r="G53" s="104"/>
      <c r="H53" s="104"/>
      <c r="I53" s="104"/>
      <c r="J53" s="104"/>
      <c r="K53" s="105"/>
    </row>
    <row r="54" spans="2:11" s="102" customFormat="1" ht="29.25" customHeight="1">
      <c r="B54" s="103"/>
      <c r="C54" s="133" t="s">
        <v>103</v>
      </c>
      <c r="D54" s="120"/>
      <c r="E54" s="120"/>
      <c r="F54" s="120"/>
      <c r="G54" s="120"/>
      <c r="H54" s="120"/>
      <c r="I54" s="120"/>
      <c r="J54" s="134" t="s">
        <v>104</v>
      </c>
      <c r="K54" s="135"/>
    </row>
    <row r="55" spans="2:11" s="102" customFormat="1" ht="10.35" customHeight="1">
      <c r="B55" s="103"/>
      <c r="C55" s="104"/>
      <c r="D55" s="104"/>
      <c r="E55" s="104"/>
      <c r="F55" s="104"/>
      <c r="G55" s="104"/>
      <c r="H55" s="104"/>
      <c r="I55" s="104"/>
      <c r="J55" s="104"/>
      <c r="K55" s="105"/>
    </row>
    <row r="56" spans="2:47" s="102" customFormat="1" ht="29.25" customHeight="1">
      <c r="B56" s="103"/>
      <c r="C56" s="136" t="s">
        <v>105</v>
      </c>
      <c r="D56" s="104"/>
      <c r="E56" s="104"/>
      <c r="F56" s="104"/>
      <c r="G56" s="104"/>
      <c r="H56" s="104"/>
      <c r="I56" s="104"/>
      <c r="J56" s="115" t="e">
        <f>J85</f>
        <v>#VALUE!</v>
      </c>
      <c r="K56" s="105"/>
      <c r="AU56" s="92" t="s">
        <v>106</v>
      </c>
    </row>
    <row r="57" spans="2:11" s="143" customFormat="1" ht="24.95" customHeight="1">
      <c r="B57" s="137"/>
      <c r="C57" s="138"/>
      <c r="D57" s="139" t="s">
        <v>330</v>
      </c>
      <c r="E57" s="140"/>
      <c r="F57" s="140"/>
      <c r="G57" s="140"/>
      <c r="H57" s="140"/>
      <c r="I57" s="140"/>
      <c r="J57" s="141" t="e">
        <f>J86</f>
        <v>#VALUE!</v>
      </c>
      <c r="K57" s="142"/>
    </row>
    <row r="58" spans="2:11" s="214" customFormat="1" ht="19.9" customHeight="1">
      <c r="B58" s="208"/>
      <c r="C58" s="209"/>
      <c r="D58" s="210" t="s">
        <v>331</v>
      </c>
      <c r="E58" s="211"/>
      <c r="F58" s="211"/>
      <c r="G58" s="211"/>
      <c r="H58" s="211"/>
      <c r="I58" s="211"/>
      <c r="J58" s="212" t="e">
        <f>J87</f>
        <v>#VALUE!</v>
      </c>
      <c r="K58" s="213"/>
    </row>
    <row r="59" spans="2:11" s="214" customFormat="1" ht="19.9" customHeight="1">
      <c r="B59" s="208"/>
      <c r="C59" s="209"/>
      <c r="D59" s="210" t="s">
        <v>332</v>
      </c>
      <c r="E59" s="211"/>
      <c r="F59" s="211"/>
      <c r="G59" s="211"/>
      <c r="H59" s="211"/>
      <c r="I59" s="211"/>
      <c r="J59" s="212">
        <f>J169</f>
        <v>0</v>
      </c>
      <c r="K59" s="213"/>
    </row>
    <row r="60" spans="2:11" s="214" customFormat="1" ht="19.9" customHeight="1">
      <c r="B60" s="208"/>
      <c r="C60" s="209"/>
      <c r="D60" s="210" t="s">
        <v>333</v>
      </c>
      <c r="E60" s="211"/>
      <c r="F60" s="211"/>
      <c r="G60" s="211"/>
      <c r="H60" s="211"/>
      <c r="I60" s="211"/>
      <c r="J60" s="212">
        <f>J179</f>
        <v>0</v>
      </c>
      <c r="K60" s="213"/>
    </row>
    <row r="61" spans="2:11" s="214" customFormat="1" ht="19.9" customHeight="1">
      <c r="B61" s="208"/>
      <c r="C61" s="209"/>
      <c r="D61" s="210" t="s">
        <v>334</v>
      </c>
      <c r="E61" s="211"/>
      <c r="F61" s="211"/>
      <c r="G61" s="211"/>
      <c r="H61" s="211"/>
      <c r="I61" s="211"/>
      <c r="J61" s="212">
        <f>J218</f>
        <v>0</v>
      </c>
      <c r="K61" s="213"/>
    </row>
    <row r="62" spans="2:11" s="143" customFormat="1" ht="24.95" customHeight="1">
      <c r="B62" s="137"/>
      <c r="C62" s="138"/>
      <c r="D62" s="139" t="s">
        <v>335</v>
      </c>
      <c r="E62" s="140"/>
      <c r="F62" s="140"/>
      <c r="G62" s="140"/>
      <c r="H62" s="140"/>
      <c r="I62" s="140"/>
      <c r="J62" s="141">
        <f>J221</f>
        <v>0</v>
      </c>
      <c r="K62" s="142"/>
    </row>
    <row r="63" spans="2:11" s="214" customFormat="1" ht="19.9" customHeight="1">
      <c r="B63" s="208"/>
      <c r="C63" s="209"/>
      <c r="D63" s="210" t="s">
        <v>336</v>
      </c>
      <c r="E63" s="211"/>
      <c r="F63" s="211"/>
      <c r="G63" s="211"/>
      <c r="H63" s="211"/>
      <c r="I63" s="211"/>
      <c r="J63" s="212">
        <f>J222</f>
        <v>0</v>
      </c>
      <c r="K63" s="213"/>
    </row>
    <row r="64" spans="2:11" s="214" customFormat="1" ht="19.9" customHeight="1">
      <c r="B64" s="208"/>
      <c r="C64" s="209"/>
      <c r="D64" s="210" t="s">
        <v>337</v>
      </c>
      <c r="E64" s="211"/>
      <c r="F64" s="211"/>
      <c r="G64" s="211"/>
      <c r="H64" s="211"/>
      <c r="I64" s="211"/>
      <c r="J64" s="212">
        <f>J226</f>
        <v>0</v>
      </c>
      <c r="K64" s="213"/>
    </row>
    <row r="65" spans="2:11" s="214" customFormat="1" ht="19.9" customHeight="1">
      <c r="B65" s="208"/>
      <c r="C65" s="209"/>
      <c r="D65" s="210" t="s">
        <v>338</v>
      </c>
      <c r="E65" s="211"/>
      <c r="F65" s="211"/>
      <c r="G65" s="211"/>
      <c r="H65" s="211"/>
      <c r="I65" s="211"/>
      <c r="J65" s="212">
        <f>J228</f>
        <v>0</v>
      </c>
      <c r="K65" s="213"/>
    </row>
    <row r="66" spans="2:11" s="102" customFormat="1" ht="21.75" customHeight="1">
      <c r="B66" s="103"/>
      <c r="C66" s="104"/>
      <c r="D66" s="104"/>
      <c r="E66" s="104"/>
      <c r="F66" s="104"/>
      <c r="G66" s="104"/>
      <c r="H66" s="104"/>
      <c r="I66" s="104"/>
      <c r="J66" s="104"/>
      <c r="K66" s="105"/>
    </row>
    <row r="67" spans="2:11" s="102" customFormat="1" ht="6.95" customHeight="1">
      <c r="B67" s="127"/>
      <c r="C67" s="128"/>
      <c r="D67" s="128"/>
      <c r="E67" s="128"/>
      <c r="F67" s="128"/>
      <c r="G67" s="128"/>
      <c r="H67" s="128"/>
      <c r="I67" s="128"/>
      <c r="J67" s="128"/>
      <c r="K67" s="129"/>
    </row>
    <row r="71" spans="2:12" s="102" customFormat="1" ht="6.95" customHeight="1">
      <c r="B71" s="130"/>
      <c r="C71" s="131"/>
      <c r="D71" s="131"/>
      <c r="E71" s="131"/>
      <c r="F71" s="131"/>
      <c r="G71" s="131"/>
      <c r="H71" s="131"/>
      <c r="I71" s="131"/>
      <c r="J71" s="131"/>
      <c r="K71" s="131"/>
      <c r="L71" s="103"/>
    </row>
    <row r="72" spans="2:12" s="102" customFormat="1" ht="36.95" customHeight="1">
      <c r="B72" s="103"/>
      <c r="C72" s="144" t="s">
        <v>115</v>
      </c>
      <c r="L72" s="103"/>
    </row>
    <row r="73" spans="2:12" s="102" customFormat="1" ht="6.95" customHeight="1">
      <c r="B73" s="103"/>
      <c r="L73" s="103"/>
    </row>
    <row r="74" spans="2:12" s="102" customFormat="1" ht="14.45" customHeight="1">
      <c r="B74" s="103"/>
      <c r="C74" s="145" t="s">
        <v>19</v>
      </c>
      <c r="L74" s="103"/>
    </row>
    <row r="75" spans="2:12" s="102" customFormat="1" ht="16.5" customHeight="1">
      <c r="B75" s="103"/>
      <c r="E75" s="270" t="str">
        <f>E7</f>
        <v>Výstavba ZTV Nivy I.</v>
      </c>
      <c r="F75" s="271"/>
      <c r="G75" s="271"/>
      <c r="H75" s="271"/>
      <c r="L75" s="103"/>
    </row>
    <row r="76" spans="2:12" s="102" customFormat="1" ht="14.45" customHeight="1">
      <c r="B76" s="103"/>
      <c r="C76" s="145" t="s">
        <v>100</v>
      </c>
      <c r="L76" s="103"/>
    </row>
    <row r="77" spans="2:12" s="102" customFormat="1" ht="17.25" customHeight="1">
      <c r="B77" s="103"/>
      <c r="E77" s="272" t="str">
        <f>E9</f>
        <v>SO 02 - Kanalizace</v>
      </c>
      <c r="F77" s="273"/>
      <c r="G77" s="273"/>
      <c r="H77" s="273"/>
      <c r="L77" s="103"/>
    </row>
    <row r="78" spans="2:12" s="102" customFormat="1" ht="6.95" customHeight="1">
      <c r="B78" s="103"/>
      <c r="L78" s="103"/>
    </row>
    <row r="79" spans="2:12" s="102" customFormat="1" ht="18" customHeight="1">
      <c r="B79" s="103"/>
      <c r="C79" s="145" t="s">
        <v>23</v>
      </c>
      <c r="F79" s="146" t="str">
        <f>F12</f>
        <v>Dačice</v>
      </c>
      <c r="I79" s="145" t="s">
        <v>25</v>
      </c>
      <c r="J79" s="147" t="str">
        <f>IF(J12="","",J12)</f>
        <v>vyplň údaj</v>
      </c>
      <c r="L79" s="103"/>
    </row>
    <row r="80" spans="2:12" s="102" customFormat="1" ht="6.95" customHeight="1">
      <c r="B80" s="103"/>
      <c r="L80" s="103"/>
    </row>
    <row r="81" spans="2:12" s="102" customFormat="1" ht="15">
      <c r="B81" s="103"/>
      <c r="C81" s="145" t="s">
        <v>26</v>
      </c>
      <c r="F81" s="146" t="str">
        <f>E15</f>
        <v xml:space="preserve"> </v>
      </c>
      <c r="I81" s="145" t="s">
        <v>32</v>
      </c>
      <c r="J81" s="146" t="str">
        <f>E21</f>
        <v>Ing. Zděněk Hejtman</v>
      </c>
      <c r="L81" s="103"/>
    </row>
    <row r="82" spans="2:12" s="102" customFormat="1" ht="14.45" customHeight="1">
      <c r="B82" s="103"/>
      <c r="C82" s="145" t="s">
        <v>30</v>
      </c>
      <c r="F82" s="146" t="str">
        <f>IF(E18="","",E18)</f>
        <v/>
      </c>
      <c r="L82" s="103"/>
    </row>
    <row r="83" spans="2:12" s="102" customFormat="1" ht="10.35" customHeight="1">
      <c r="B83" s="103"/>
      <c r="L83" s="103"/>
    </row>
    <row r="84" spans="2:20" s="155" customFormat="1" ht="29.25" customHeight="1">
      <c r="B84" s="148"/>
      <c r="C84" s="149" t="s">
        <v>116</v>
      </c>
      <c r="D84" s="150" t="s">
        <v>57</v>
      </c>
      <c r="E84" s="150" t="s">
        <v>53</v>
      </c>
      <c r="F84" s="150" t="s">
        <v>117</v>
      </c>
      <c r="G84" s="150" t="s">
        <v>118</v>
      </c>
      <c r="H84" s="150" t="s">
        <v>119</v>
      </c>
      <c r="I84" s="150" t="s">
        <v>120</v>
      </c>
      <c r="J84" s="150" t="s">
        <v>104</v>
      </c>
      <c r="K84" s="151" t="s">
        <v>121</v>
      </c>
      <c r="L84" s="148"/>
      <c r="M84" s="152" t="s">
        <v>122</v>
      </c>
      <c r="N84" s="153" t="s">
        <v>42</v>
      </c>
      <c r="O84" s="153" t="s">
        <v>123</v>
      </c>
      <c r="P84" s="153" t="s">
        <v>124</v>
      </c>
      <c r="Q84" s="153" t="s">
        <v>125</v>
      </c>
      <c r="R84" s="153" t="s">
        <v>126</v>
      </c>
      <c r="S84" s="153" t="s">
        <v>127</v>
      </c>
      <c r="T84" s="154" t="s">
        <v>128</v>
      </c>
    </row>
    <row r="85" spans="2:63" s="102" customFormat="1" ht="29.25" customHeight="1">
      <c r="B85" s="103"/>
      <c r="C85" s="156" t="s">
        <v>105</v>
      </c>
      <c r="J85" s="157" t="e">
        <f>BK85</f>
        <v>#VALUE!</v>
      </c>
      <c r="L85" s="103"/>
      <c r="M85" s="158"/>
      <c r="N85" s="112"/>
      <c r="O85" s="112"/>
      <c r="P85" s="159">
        <f>P86+P221</f>
        <v>0</v>
      </c>
      <c r="Q85" s="112"/>
      <c r="R85" s="159">
        <f>R86+R221</f>
        <v>18.39619366</v>
      </c>
      <c r="S85" s="112"/>
      <c r="T85" s="160">
        <f>T86+T221</f>
        <v>0</v>
      </c>
      <c r="AT85" s="92" t="s">
        <v>71</v>
      </c>
      <c r="AU85" s="92" t="s">
        <v>106</v>
      </c>
      <c r="BK85" s="161" t="e">
        <f>BK86+BK221</f>
        <v>#VALUE!</v>
      </c>
    </row>
    <row r="86" spans="2:63" s="163" customFormat="1" ht="37.35" customHeight="1">
      <c r="B86" s="162"/>
      <c r="D86" s="164" t="s">
        <v>71</v>
      </c>
      <c r="E86" s="165" t="s">
        <v>339</v>
      </c>
      <c r="F86" s="165" t="s">
        <v>340</v>
      </c>
      <c r="J86" s="166" t="e">
        <f>BK86</f>
        <v>#VALUE!</v>
      </c>
      <c r="L86" s="162"/>
      <c r="M86" s="167"/>
      <c r="N86" s="168"/>
      <c r="O86" s="168"/>
      <c r="P86" s="169">
        <f>P87+P169+P179+P218</f>
        <v>0</v>
      </c>
      <c r="Q86" s="168"/>
      <c r="R86" s="169">
        <f>R87+R169+R179+R218</f>
        <v>18.39619366</v>
      </c>
      <c r="S86" s="168"/>
      <c r="T86" s="170">
        <f>T87+T169+T179+T218</f>
        <v>0</v>
      </c>
      <c r="AR86" s="164" t="s">
        <v>80</v>
      </c>
      <c r="AT86" s="171" t="s">
        <v>71</v>
      </c>
      <c r="AU86" s="171" t="s">
        <v>72</v>
      </c>
      <c r="AY86" s="164" t="s">
        <v>131</v>
      </c>
      <c r="BK86" s="172" t="e">
        <f>BK87+BK169+BK179+BK218</f>
        <v>#VALUE!</v>
      </c>
    </row>
    <row r="87" spans="2:63" s="163" customFormat="1" ht="19.9" customHeight="1">
      <c r="B87" s="162"/>
      <c r="D87" s="164" t="s">
        <v>71</v>
      </c>
      <c r="E87" s="215" t="s">
        <v>80</v>
      </c>
      <c r="F87" s="215" t="s">
        <v>175</v>
      </c>
      <c r="J87" s="216" t="e">
        <f>BK87</f>
        <v>#VALUE!</v>
      </c>
      <c r="L87" s="162"/>
      <c r="M87" s="167"/>
      <c r="N87" s="168"/>
      <c r="O87" s="168"/>
      <c r="P87" s="169">
        <f>SUM(P88:P168)</f>
        <v>0</v>
      </c>
      <c r="Q87" s="168"/>
      <c r="R87" s="169">
        <f>SUM(R88:R168)</f>
        <v>12.99799166</v>
      </c>
      <c r="S87" s="168"/>
      <c r="T87" s="170">
        <f>SUM(T88:T168)</f>
        <v>0</v>
      </c>
      <c r="AR87" s="164" t="s">
        <v>80</v>
      </c>
      <c r="AT87" s="171" t="s">
        <v>71</v>
      </c>
      <c r="AU87" s="171" t="s">
        <v>80</v>
      </c>
      <c r="AY87" s="164" t="s">
        <v>131</v>
      </c>
      <c r="BK87" s="172" t="e">
        <f>SUM(BK88:BK168)</f>
        <v>#VALUE!</v>
      </c>
    </row>
    <row r="88" spans="2:65" s="102" customFormat="1" ht="25.5" customHeight="1">
      <c r="B88" s="103"/>
      <c r="C88" s="173" t="s">
        <v>80</v>
      </c>
      <c r="D88" s="173" t="s">
        <v>132</v>
      </c>
      <c r="E88" s="174" t="s">
        <v>341</v>
      </c>
      <c r="F88" s="175" t="s">
        <v>342</v>
      </c>
      <c r="G88" s="176" t="s">
        <v>179</v>
      </c>
      <c r="H88" s="177">
        <v>7.52</v>
      </c>
      <c r="I88" s="178"/>
      <c r="J88" s="179">
        <f>ROUND(I88*H88,2)</f>
        <v>0</v>
      </c>
      <c r="K88" s="175" t="s">
        <v>343</v>
      </c>
      <c r="L88" s="103"/>
      <c r="M88" s="180" t="s">
        <v>5</v>
      </c>
      <c r="N88" s="181" t="s">
        <v>43</v>
      </c>
      <c r="O88" s="104"/>
      <c r="P88" s="182">
        <f>O88*H88</f>
        <v>0</v>
      </c>
      <c r="Q88" s="182">
        <v>0</v>
      </c>
      <c r="R88" s="182">
        <f>Q88*H88</f>
        <v>0</v>
      </c>
      <c r="S88" s="182">
        <v>0</v>
      </c>
      <c r="T88" s="183">
        <f>S88*H88</f>
        <v>0</v>
      </c>
      <c r="AR88" s="92" t="s">
        <v>136</v>
      </c>
      <c r="AT88" s="92" t="s">
        <v>132</v>
      </c>
      <c r="AU88" s="92" t="s">
        <v>82</v>
      </c>
      <c r="AY88" s="92" t="s">
        <v>131</v>
      </c>
      <c r="BE88" s="184">
        <f>IF(N88="základní",J88,0)</f>
        <v>0</v>
      </c>
      <c r="BF88" s="184">
        <f>IF(N88="snížená",J88,0)</f>
        <v>0</v>
      </c>
      <c r="BG88" s="184">
        <f>IF(N88="zákl. přenesená",J88,0)</f>
        <v>0</v>
      </c>
      <c r="BH88" s="184">
        <f>IF(N88="sníž. přenesená",J88,0)</f>
        <v>0</v>
      </c>
      <c r="BI88" s="184">
        <f>IF(N88="nulová",J88,0)</f>
        <v>0</v>
      </c>
      <c r="BJ88" s="92" t="s">
        <v>80</v>
      </c>
      <c r="BK88" s="184">
        <f>ROUND(I88*H88,2)</f>
        <v>0</v>
      </c>
      <c r="BL88" s="92" t="s">
        <v>136</v>
      </c>
      <c r="BM88" s="92" t="s">
        <v>344</v>
      </c>
    </row>
    <row r="89" spans="2:47" s="102" customFormat="1" ht="364.5">
      <c r="B89" s="103"/>
      <c r="D89" s="185" t="s">
        <v>180</v>
      </c>
      <c r="F89" s="186" t="s">
        <v>345</v>
      </c>
      <c r="L89" s="103"/>
      <c r="M89" s="187"/>
      <c r="N89" s="104"/>
      <c r="O89" s="104"/>
      <c r="P89" s="104"/>
      <c r="Q89" s="104"/>
      <c r="R89" s="104"/>
      <c r="S89" s="104"/>
      <c r="T89" s="188"/>
      <c r="AT89" s="92" t="s">
        <v>180</v>
      </c>
      <c r="AU89" s="92" t="s">
        <v>82</v>
      </c>
    </row>
    <row r="90" spans="2:51" s="190" customFormat="1" ht="13.5">
      <c r="B90" s="189"/>
      <c r="D90" s="185" t="s">
        <v>182</v>
      </c>
      <c r="E90" s="191" t="s">
        <v>5</v>
      </c>
      <c r="F90" s="192" t="s">
        <v>346</v>
      </c>
      <c r="H90" s="193">
        <v>7.52</v>
      </c>
      <c r="L90" s="189"/>
      <c r="M90" s="194"/>
      <c r="N90" s="195"/>
      <c r="O90" s="195"/>
      <c r="P90" s="195"/>
      <c r="Q90" s="195"/>
      <c r="R90" s="195"/>
      <c r="S90" s="195"/>
      <c r="T90" s="196"/>
      <c r="AT90" s="191" t="s">
        <v>182</v>
      </c>
      <c r="AU90" s="191" t="s">
        <v>82</v>
      </c>
      <c r="AV90" s="190" t="s">
        <v>82</v>
      </c>
      <c r="AW90" s="190" t="s">
        <v>35</v>
      </c>
      <c r="AX90" s="190" t="s">
        <v>80</v>
      </c>
      <c r="AY90" s="191" t="s">
        <v>131</v>
      </c>
    </row>
    <row r="91" spans="2:65" s="102" customFormat="1" ht="38.25" customHeight="1">
      <c r="B91" s="103"/>
      <c r="C91" s="173" t="s">
        <v>82</v>
      </c>
      <c r="D91" s="173" t="s">
        <v>132</v>
      </c>
      <c r="E91" s="174" t="s">
        <v>347</v>
      </c>
      <c r="F91" s="175" t="s">
        <v>348</v>
      </c>
      <c r="G91" s="176" t="s">
        <v>179</v>
      </c>
      <c r="H91" s="177">
        <v>16.188</v>
      </c>
      <c r="I91" s="178"/>
      <c r="J91" s="179">
        <f>ROUND(I91*H91,2)</f>
        <v>0</v>
      </c>
      <c r="K91" s="175" t="s">
        <v>343</v>
      </c>
      <c r="L91" s="103"/>
      <c r="M91" s="180" t="s">
        <v>5</v>
      </c>
      <c r="N91" s="181" t="s">
        <v>43</v>
      </c>
      <c r="O91" s="104"/>
      <c r="P91" s="182">
        <f>O91*H91</f>
        <v>0</v>
      </c>
      <c r="Q91" s="182">
        <v>0</v>
      </c>
      <c r="R91" s="182">
        <f>Q91*H91</f>
        <v>0</v>
      </c>
      <c r="S91" s="182">
        <v>0</v>
      </c>
      <c r="T91" s="183">
        <f>S91*H91</f>
        <v>0</v>
      </c>
      <c r="AR91" s="92" t="s">
        <v>136</v>
      </c>
      <c r="AT91" s="92" t="s">
        <v>132</v>
      </c>
      <c r="AU91" s="92" t="s">
        <v>82</v>
      </c>
      <c r="AY91" s="92" t="s">
        <v>131</v>
      </c>
      <c r="BE91" s="184">
        <f>IF(N91="základní",J91,0)</f>
        <v>0</v>
      </c>
      <c r="BF91" s="184">
        <f>IF(N91="snížená",J91,0)</f>
        <v>0</v>
      </c>
      <c r="BG91" s="184">
        <f>IF(N91="zákl. přenesená",J91,0)</f>
        <v>0</v>
      </c>
      <c r="BH91" s="184">
        <f>IF(N91="sníž. přenesená",J91,0)</f>
        <v>0</v>
      </c>
      <c r="BI91" s="184">
        <f>IF(N91="nulová",J91,0)</f>
        <v>0</v>
      </c>
      <c r="BJ91" s="92" t="s">
        <v>80</v>
      </c>
      <c r="BK91" s="184">
        <f>ROUND(I91*H91,2)</f>
        <v>0</v>
      </c>
      <c r="BL91" s="92" t="s">
        <v>136</v>
      </c>
      <c r="BM91" s="92" t="s">
        <v>349</v>
      </c>
    </row>
    <row r="92" spans="2:47" s="102" customFormat="1" ht="202.5">
      <c r="B92" s="103"/>
      <c r="D92" s="185" t="s">
        <v>180</v>
      </c>
      <c r="F92" s="186" t="s">
        <v>350</v>
      </c>
      <c r="L92" s="103"/>
      <c r="M92" s="187"/>
      <c r="N92" s="104"/>
      <c r="O92" s="104"/>
      <c r="P92" s="104"/>
      <c r="Q92" s="104"/>
      <c r="R92" s="104"/>
      <c r="S92" s="104"/>
      <c r="T92" s="188"/>
      <c r="AT92" s="92" t="s">
        <v>180</v>
      </c>
      <c r="AU92" s="92" t="s">
        <v>82</v>
      </c>
    </row>
    <row r="93" spans="2:51" s="190" customFormat="1" ht="13.5">
      <c r="B93" s="189"/>
      <c r="D93" s="185" t="s">
        <v>182</v>
      </c>
      <c r="E93" s="191" t="s">
        <v>5</v>
      </c>
      <c r="F93" s="192" t="s">
        <v>351</v>
      </c>
      <c r="H93" s="193">
        <v>32.375</v>
      </c>
      <c r="L93" s="189"/>
      <c r="M93" s="194"/>
      <c r="N93" s="195"/>
      <c r="O93" s="195"/>
      <c r="P93" s="195"/>
      <c r="Q93" s="195"/>
      <c r="R93" s="195"/>
      <c r="S93" s="195"/>
      <c r="T93" s="196"/>
      <c r="AT93" s="191" t="s">
        <v>182</v>
      </c>
      <c r="AU93" s="191" t="s">
        <v>82</v>
      </c>
      <c r="AV93" s="190" t="s">
        <v>82</v>
      </c>
      <c r="AW93" s="190" t="s">
        <v>35</v>
      </c>
      <c r="AX93" s="190" t="s">
        <v>72</v>
      </c>
      <c r="AY93" s="191" t="s">
        <v>131</v>
      </c>
    </row>
    <row r="94" spans="2:51" s="190" customFormat="1" ht="13.5">
      <c r="B94" s="189"/>
      <c r="D94" s="185" t="s">
        <v>182</v>
      </c>
      <c r="E94" s="191" t="s">
        <v>5</v>
      </c>
      <c r="F94" s="192" t="s">
        <v>352</v>
      </c>
      <c r="H94" s="193">
        <v>16.188</v>
      </c>
      <c r="L94" s="189"/>
      <c r="M94" s="194"/>
      <c r="N94" s="195"/>
      <c r="O94" s="195"/>
      <c r="P94" s="195"/>
      <c r="Q94" s="195"/>
      <c r="R94" s="195"/>
      <c r="S94" s="195"/>
      <c r="T94" s="196"/>
      <c r="AT94" s="191" t="s">
        <v>182</v>
      </c>
      <c r="AU94" s="191" t="s">
        <v>82</v>
      </c>
      <c r="AV94" s="190" t="s">
        <v>82</v>
      </c>
      <c r="AW94" s="190" t="s">
        <v>35</v>
      </c>
      <c r="AX94" s="190" t="s">
        <v>80</v>
      </c>
      <c r="AY94" s="191" t="s">
        <v>131</v>
      </c>
    </row>
    <row r="95" spans="2:65" s="102" customFormat="1" ht="38.25" customHeight="1">
      <c r="B95" s="103"/>
      <c r="C95" s="173" t="s">
        <v>141</v>
      </c>
      <c r="D95" s="173" t="s">
        <v>132</v>
      </c>
      <c r="E95" s="174" t="s">
        <v>353</v>
      </c>
      <c r="F95" s="175" t="s">
        <v>354</v>
      </c>
      <c r="G95" s="176" t="s">
        <v>179</v>
      </c>
      <c r="H95" s="177">
        <v>16.188</v>
      </c>
      <c r="I95" s="178"/>
      <c r="J95" s="179">
        <f>ROUND(I95*H95,2)</f>
        <v>0</v>
      </c>
      <c r="K95" s="175" t="s">
        <v>343</v>
      </c>
      <c r="L95" s="103"/>
      <c r="M95" s="180" t="s">
        <v>5</v>
      </c>
      <c r="N95" s="181" t="s">
        <v>43</v>
      </c>
      <c r="O95" s="104"/>
      <c r="P95" s="182">
        <f>O95*H95</f>
        <v>0</v>
      </c>
      <c r="Q95" s="182">
        <v>0</v>
      </c>
      <c r="R95" s="182">
        <f>Q95*H95</f>
        <v>0</v>
      </c>
      <c r="S95" s="182">
        <v>0</v>
      </c>
      <c r="T95" s="183">
        <f>S95*H95</f>
        <v>0</v>
      </c>
      <c r="AR95" s="92" t="s">
        <v>136</v>
      </c>
      <c r="AT95" s="92" t="s">
        <v>132</v>
      </c>
      <c r="AU95" s="92" t="s">
        <v>82</v>
      </c>
      <c r="AY95" s="92" t="s">
        <v>131</v>
      </c>
      <c r="BE95" s="184">
        <f>IF(N95="základní",J95,0)</f>
        <v>0</v>
      </c>
      <c r="BF95" s="184">
        <f>IF(N95="snížená",J95,0)</f>
        <v>0</v>
      </c>
      <c r="BG95" s="184">
        <f>IF(N95="zákl. přenesená",J95,0)</f>
        <v>0</v>
      </c>
      <c r="BH95" s="184">
        <f>IF(N95="sníž. přenesená",J95,0)</f>
        <v>0</v>
      </c>
      <c r="BI95" s="184">
        <f>IF(N95="nulová",J95,0)</f>
        <v>0</v>
      </c>
      <c r="BJ95" s="92" t="s">
        <v>80</v>
      </c>
      <c r="BK95" s="184">
        <f>ROUND(I95*H95,2)</f>
        <v>0</v>
      </c>
      <c r="BL95" s="92" t="s">
        <v>136</v>
      </c>
      <c r="BM95" s="92" t="s">
        <v>355</v>
      </c>
    </row>
    <row r="96" spans="2:47" s="102" customFormat="1" ht="202.5">
      <c r="B96" s="103"/>
      <c r="D96" s="185" t="s">
        <v>180</v>
      </c>
      <c r="F96" s="186" t="s">
        <v>350</v>
      </c>
      <c r="L96" s="103"/>
      <c r="M96" s="187"/>
      <c r="N96" s="104"/>
      <c r="O96" s="104"/>
      <c r="P96" s="104"/>
      <c r="Q96" s="104"/>
      <c r="R96" s="104"/>
      <c r="S96" s="104"/>
      <c r="T96" s="188"/>
      <c r="AT96" s="92" t="s">
        <v>180</v>
      </c>
      <c r="AU96" s="92" t="s">
        <v>82</v>
      </c>
    </row>
    <row r="97" spans="2:51" s="190" customFormat="1" ht="13.5">
      <c r="B97" s="189"/>
      <c r="D97" s="185" t="s">
        <v>182</v>
      </c>
      <c r="E97" s="191" t="s">
        <v>5</v>
      </c>
      <c r="F97" s="192" t="s">
        <v>351</v>
      </c>
      <c r="H97" s="193">
        <v>32.375</v>
      </c>
      <c r="L97" s="189"/>
      <c r="M97" s="194"/>
      <c r="N97" s="195"/>
      <c r="O97" s="195"/>
      <c r="P97" s="195"/>
      <c r="Q97" s="195"/>
      <c r="R97" s="195"/>
      <c r="S97" s="195"/>
      <c r="T97" s="196"/>
      <c r="AT97" s="191" t="s">
        <v>182</v>
      </c>
      <c r="AU97" s="191" t="s">
        <v>82</v>
      </c>
      <c r="AV97" s="190" t="s">
        <v>82</v>
      </c>
      <c r="AW97" s="190" t="s">
        <v>35</v>
      </c>
      <c r="AX97" s="190" t="s">
        <v>72</v>
      </c>
      <c r="AY97" s="191" t="s">
        <v>131</v>
      </c>
    </row>
    <row r="98" spans="2:51" s="190" customFormat="1" ht="13.5">
      <c r="B98" s="189"/>
      <c r="D98" s="185" t="s">
        <v>182</v>
      </c>
      <c r="E98" s="191" t="s">
        <v>5</v>
      </c>
      <c r="F98" s="192" t="s">
        <v>352</v>
      </c>
      <c r="H98" s="193">
        <v>16.188</v>
      </c>
      <c r="L98" s="189"/>
      <c r="M98" s="194"/>
      <c r="N98" s="195"/>
      <c r="O98" s="195"/>
      <c r="P98" s="195"/>
      <c r="Q98" s="195"/>
      <c r="R98" s="195"/>
      <c r="S98" s="195"/>
      <c r="T98" s="196"/>
      <c r="AT98" s="191" t="s">
        <v>182</v>
      </c>
      <c r="AU98" s="191" t="s">
        <v>82</v>
      </c>
      <c r="AV98" s="190" t="s">
        <v>82</v>
      </c>
      <c r="AW98" s="190" t="s">
        <v>35</v>
      </c>
      <c r="AX98" s="190" t="s">
        <v>80</v>
      </c>
      <c r="AY98" s="191" t="s">
        <v>131</v>
      </c>
    </row>
    <row r="99" spans="2:65" s="102" customFormat="1" ht="38.25" customHeight="1">
      <c r="B99" s="103"/>
      <c r="C99" s="173" t="s">
        <v>136</v>
      </c>
      <c r="D99" s="173" t="s">
        <v>132</v>
      </c>
      <c r="E99" s="174" t="s">
        <v>356</v>
      </c>
      <c r="F99" s="175" t="s">
        <v>357</v>
      </c>
      <c r="G99" s="176" t="s">
        <v>179</v>
      </c>
      <c r="H99" s="177">
        <v>16.188</v>
      </c>
      <c r="I99" s="178"/>
      <c r="J99" s="179">
        <f>ROUND(I99*H99,2)</f>
        <v>0</v>
      </c>
      <c r="K99" s="175" t="s">
        <v>343</v>
      </c>
      <c r="L99" s="103"/>
      <c r="M99" s="180" t="s">
        <v>5</v>
      </c>
      <c r="N99" s="181" t="s">
        <v>43</v>
      </c>
      <c r="O99" s="104"/>
      <c r="P99" s="182">
        <f>O99*H99</f>
        <v>0</v>
      </c>
      <c r="Q99" s="182">
        <v>0</v>
      </c>
      <c r="R99" s="182">
        <f>Q99*H99</f>
        <v>0</v>
      </c>
      <c r="S99" s="182">
        <v>0</v>
      </c>
      <c r="T99" s="183">
        <f>S99*H99</f>
        <v>0</v>
      </c>
      <c r="AR99" s="92" t="s">
        <v>136</v>
      </c>
      <c r="AT99" s="92" t="s">
        <v>132</v>
      </c>
      <c r="AU99" s="92" t="s">
        <v>82</v>
      </c>
      <c r="AY99" s="92" t="s">
        <v>131</v>
      </c>
      <c r="BE99" s="184">
        <f>IF(N99="základní",J99,0)</f>
        <v>0</v>
      </c>
      <c r="BF99" s="184">
        <f>IF(N99="snížená",J99,0)</f>
        <v>0</v>
      </c>
      <c r="BG99" s="184">
        <f>IF(N99="zákl. přenesená",J99,0)</f>
        <v>0</v>
      </c>
      <c r="BH99" s="184">
        <f>IF(N99="sníž. přenesená",J99,0)</f>
        <v>0</v>
      </c>
      <c r="BI99" s="184">
        <f>IF(N99="nulová",J99,0)</f>
        <v>0</v>
      </c>
      <c r="BJ99" s="92" t="s">
        <v>80</v>
      </c>
      <c r="BK99" s="184">
        <f>ROUND(I99*H99,2)</f>
        <v>0</v>
      </c>
      <c r="BL99" s="92" t="s">
        <v>136</v>
      </c>
      <c r="BM99" s="92" t="s">
        <v>358</v>
      </c>
    </row>
    <row r="100" spans="2:47" s="102" customFormat="1" ht="202.5">
      <c r="B100" s="103"/>
      <c r="D100" s="185" t="s">
        <v>180</v>
      </c>
      <c r="F100" s="186" t="s">
        <v>350</v>
      </c>
      <c r="L100" s="103"/>
      <c r="M100" s="187"/>
      <c r="N100" s="104"/>
      <c r="O100" s="104"/>
      <c r="P100" s="104"/>
      <c r="Q100" s="104"/>
      <c r="R100" s="104"/>
      <c r="S100" s="104"/>
      <c r="T100" s="188"/>
      <c r="AT100" s="92" t="s">
        <v>180</v>
      </c>
      <c r="AU100" s="92" t="s">
        <v>82</v>
      </c>
    </row>
    <row r="101" spans="2:51" s="190" customFormat="1" ht="13.5">
      <c r="B101" s="189"/>
      <c r="D101" s="185" t="s">
        <v>182</v>
      </c>
      <c r="E101" s="191" t="s">
        <v>5</v>
      </c>
      <c r="F101" s="192" t="s">
        <v>351</v>
      </c>
      <c r="H101" s="193">
        <v>32.375</v>
      </c>
      <c r="L101" s="189"/>
      <c r="M101" s="194"/>
      <c r="N101" s="195"/>
      <c r="O101" s="195"/>
      <c r="P101" s="195"/>
      <c r="Q101" s="195"/>
      <c r="R101" s="195"/>
      <c r="S101" s="195"/>
      <c r="T101" s="196"/>
      <c r="AT101" s="191" t="s">
        <v>182</v>
      </c>
      <c r="AU101" s="191" t="s">
        <v>82</v>
      </c>
      <c r="AV101" s="190" t="s">
        <v>82</v>
      </c>
      <c r="AW101" s="190" t="s">
        <v>35</v>
      </c>
      <c r="AX101" s="190" t="s">
        <v>72</v>
      </c>
      <c r="AY101" s="191" t="s">
        <v>131</v>
      </c>
    </row>
    <row r="102" spans="2:51" s="190" customFormat="1" ht="13.5">
      <c r="B102" s="189"/>
      <c r="D102" s="185" t="s">
        <v>182</v>
      </c>
      <c r="E102" s="191" t="s">
        <v>5</v>
      </c>
      <c r="F102" s="192" t="s">
        <v>352</v>
      </c>
      <c r="H102" s="193">
        <v>16.188</v>
      </c>
      <c r="L102" s="189"/>
      <c r="M102" s="194"/>
      <c r="N102" s="195"/>
      <c r="O102" s="195"/>
      <c r="P102" s="195"/>
      <c r="Q102" s="195"/>
      <c r="R102" s="195"/>
      <c r="S102" s="195"/>
      <c r="T102" s="196"/>
      <c r="AT102" s="191" t="s">
        <v>182</v>
      </c>
      <c r="AU102" s="191" t="s">
        <v>82</v>
      </c>
      <c r="AV102" s="190" t="s">
        <v>82</v>
      </c>
      <c r="AW102" s="190" t="s">
        <v>35</v>
      </c>
      <c r="AX102" s="190" t="s">
        <v>80</v>
      </c>
      <c r="AY102" s="191" t="s">
        <v>131</v>
      </c>
    </row>
    <row r="103" spans="2:65" s="102" customFormat="1" ht="38.25" customHeight="1">
      <c r="B103" s="103"/>
      <c r="C103" s="173" t="s">
        <v>148</v>
      </c>
      <c r="D103" s="173" t="s">
        <v>132</v>
      </c>
      <c r="E103" s="174" t="s">
        <v>359</v>
      </c>
      <c r="F103" s="175" t="s">
        <v>360</v>
      </c>
      <c r="G103" s="176" t="s">
        <v>179</v>
      </c>
      <c r="H103" s="177">
        <v>16.188</v>
      </c>
      <c r="I103" s="178"/>
      <c r="J103" s="179">
        <f>ROUND(I103*H103,2)</f>
        <v>0</v>
      </c>
      <c r="K103" s="175" t="s">
        <v>343</v>
      </c>
      <c r="L103" s="103"/>
      <c r="M103" s="180" t="s">
        <v>5</v>
      </c>
      <c r="N103" s="181" t="s">
        <v>43</v>
      </c>
      <c r="O103" s="104"/>
      <c r="P103" s="182">
        <f>O103*H103</f>
        <v>0</v>
      </c>
      <c r="Q103" s="182">
        <v>0</v>
      </c>
      <c r="R103" s="182">
        <f>Q103*H103</f>
        <v>0</v>
      </c>
      <c r="S103" s="182">
        <v>0</v>
      </c>
      <c r="T103" s="183">
        <f>S103*H103</f>
        <v>0</v>
      </c>
      <c r="AR103" s="92" t="s">
        <v>136</v>
      </c>
      <c r="AT103" s="92" t="s">
        <v>132</v>
      </c>
      <c r="AU103" s="92" t="s">
        <v>82</v>
      </c>
      <c r="AY103" s="92" t="s">
        <v>131</v>
      </c>
      <c r="BE103" s="184">
        <f>IF(N103="základní",J103,0)</f>
        <v>0</v>
      </c>
      <c r="BF103" s="184">
        <f>IF(N103="snížená",J103,0)</f>
        <v>0</v>
      </c>
      <c r="BG103" s="184">
        <f>IF(N103="zákl. přenesená",J103,0)</f>
        <v>0</v>
      </c>
      <c r="BH103" s="184">
        <f>IF(N103="sníž. přenesená",J103,0)</f>
        <v>0</v>
      </c>
      <c r="BI103" s="184">
        <f>IF(N103="nulová",J103,0)</f>
        <v>0</v>
      </c>
      <c r="BJ103" s="92" t="s">
        <v>80</v>
      </c>
      <c r="BK103" s="184">
        <f>ROUND(I103*H103,2)</f>
        <v>0</v>
      </c>
      <c r="BL103" s="92" t="s">
        <v>136</v>
      </c>
      <c r="BM103" s="92" t="s">
        <v>361</v>
      </c>
    </row>
    <row r="104" spans="2:47" s="102" customFormat="1" ht="202.5">
      <c r="B104" s="103"/>
      <c r="D104" s="185" t="s">
        <v>180</v>
      </c>
      <c r="F104" s="186" t="s">
        <v>350</v>
      </c>
      <c r="L104" s="103"/>
      <c r="M104" s="187"/>
      <c r="N104" s="104"/>
      <c r="O104" s="104"/>
      <c r="P104" s="104"/>
      <c r="Q104" s="104"/>
      <c r="R104" s="104"/>
      <c r="S104" s="104"/>
      <c r="T104" s="188"/>
      <c r="AT104" s="92" t="s">
        <v>180</v>
      </c>
      <c r="AU104" s="92" t="s">
        <v>82</v>
      </c>
    </row>
    <row r="105" spans="2:51" s="190" customFormat="1" ht="13.5">
      <c r="B105" s="189"/>
      <c r="D105" s="185" t="s">
        <v>182</v>
      </c>
      <c r="E105" s="191" t="s">
        <v>5</v>
      </c>
      <c r="F105" s="192" t="s">
        <v>351</v>
      </c>
      <c r="H105" s="193">
        <v>32.375</v>
      </c>
      <c r="L105" s="189"/>
      <c r="M105" s="194"/>
      <c r="N105" s="195"/>
      <c r="O105" s="195"/>
      <c r="P105" s="195"/>
      <c r="Q105" s="195"/>
      <c r="R105" s="195"/>
      <c r="S105" s="195"/>
      <c r="T105" s="196"/>
      <c r="AT105" s="191" t="s">
        <v>182</v>
      </c>
      <c r="AU105" s="191" t="s">
        <v>82</v>
      </c>
      <c r="AV105" s="190" t="s">
        <v>82</v>
      </c>
      <c r="AW105" s="190" t="s">
        <v>35</v>
      </c>
      <c r="AX105" s="190" t="s">
        <v>72</v>
      </c>
      <c r="AY105" s="191" t="s">
        <v>131</v>
      </c>
    </row>
    <row r="106" spans="2:51" s="190" customFormat="1" ht="13.5">
      <c r="B106" s="189"/>
      <c r="D106" s="185" t="s">
        <v>182</v>
      </c>
      <c r="E106" s="191" t="s">
        <v>5</v>
      </c>
      <c r="F106" s="192" t="s">
        <v>352</v>
      </c>
      <c r="H106" s="193">
        <v>16.188</v>
      </c>
      <c r="L106" s="189"/>
      <c r="M106" s="194"/>
      <c r="N106" s="195"/>
      <c r="O106" s="195"/>
      <c r="P106" s="195"/>
      <c r="Q106" s="195"/>
      <c r="R106" s="195"/>
      <c r="S106" s="195"/>
      <c r="T106" s="196"/>
      <c r="AT106" s="191" t="s">
        <v>182</v>
      </c>
      <c r="AU106" s="191" t="s">
        <v>82</v>
      </c>
      <c r="AV106" s="190" t="s">
        <v>82</v>
      </c>
      <c r="AW106" s="190" t="s">
        <v>35</v>
      </c>
      <c r="AX106" s="190" t="s">
        <v>80</v>
      </c>
      <c r="AY106" s="191" t="s">
        <v>131</v>
      </c>
    </row>
    <row r="107" spans="2:65" s="102" customFormat="1" ht="25.5" customHeight="1">
      <c r="B107" s="103"/>
      <c r="C107" s="173" t="s">
        <v>152</v>
      </c>
      <c r="D107" s="173" t="s">
        <v>132</v>
      </c>
      <c r="E107" s="174" t="s">
        <v>362</v>
      </c>
      <c r="F107" s="175" t="s">
        <v>363</v>
      </c>
      <c r="G107" s="176" t="s">
        <v>179</v>
      </c>
      <c r="H107" s="177">
        <v>4.938</v>
      </c>
      <c r="I107" s="178"/>
      <c r="J107" s="179">
        <f>ROUND(I107*H107,2)</f>
        <v>0</v>
      </c>
      <c r="K107" s="175" t="s">
        <v>343</v>
      </c>
      <c r="L107" s="103"/>
      <c r="M107" s="180" t="s">
        <v>5</v>
      </c>
      <c r="N107" s="181" t="s">
        <v>43</v>
      </c>
      <c r="O107" s="104"/>
      <c r="P107" s="182">
        <f>O107*H107</f>
        <v>0</v>
      </c>
      <c r="Q107" s="182">
        <v>0</v>
      </c>
      <c r="R107" s="182">
        <f>Q107*H107</f>
        <v>0</v>
      </c>
      <c r="S107" s="182">
        <v>0</v>
      </c>
      <c r="T107" s="183">
        <f>S107*H107</f>
        <v>0</v>
      </c>
      <c r="AR107" s="92" t="s">
        <v>136</v>
      </c>
      <c r="AT107" s="92" t="s">
        <v>132</v>
      </c>
      <c r="AU107" s="92" t="s">
        <v>82</v>
      </c>
      <c r="AY107" s="92" t="s">
        <v>131</v>
      </c>
      <c r="BE107" s="184">
        <f>IF(N107="základní",J107,0)</f>
        <v>0</v>
      </c>
      <c r="BF107" s="184">
        <f>IF(N107="snížená",J107,0)</f>
        <v>0</v>
      </c>
      <c r="BG107" s="184">
        <f>IF(N107="zákl. přenesená",J107,0)</f>
        <v>0</v>
      </c>
      <c r="BH107" s="184">
        <f>IF(N107="sníž. přenesená",J107,0)</f>
        <v>0</v>
      </c>
      <c r="BI107" s="184">
        <f>IF(N107="nulová",J107,0)</f>
        <v>0</v>
      </c>
      <c r="BJ107" s="92" t="s">
        <v>80</v>
      </c>
      <c r="BK107" s="184">
        <f>ROUND(I107*H107,2)</f>
        <v>0</v>
      </c>
      <c r="BL107" s="92" t="s">
        <v>136</v>
      </c>
      <c r="BM107" s="92" t="s">
        <v>364</v>
      </c>
    </row>
    <row r="108" spans="2:47" s="102" customFormat="1" ht="189">
      <c r="B108" s="103"/>
      <c r="D108" s="185" t="s">
        <v>180</v>
      </c>
      <c r="F108" s="186" t="s">
        <v>365</v>
      </c>
      <c r="L108" s="103"/>
      <c r="M108" s="187"/>
      <c r="N108" s="104"/>
      <c r="O108" s="104"/>
      <c r="P108" s="104"/>
      <c r="Q108" s="104"/>
      <c r="R108" s="104"/>
      <c r="S108" s="104"/>
      <c r="T108" s="188"/>
      <c r="AT108" s="92" t="s">
        <v>180</v>
      </c>
      <c r="AU108" s="92" t="s">
        <v>82</v>
      </c>
    </row>
    <row r="109" spans="2:51" s="190" customFormat="1" ht="13.5">
      <c r="B109" s="189"/>
      <c r="D109" s="185" t="s">
        <v>182</v>
      </c>
      <c r="E109" s="191" t="s">
        <v>5</v>
      </c>
      <c r="F109" s="192" t="s">
        <v>366</v>
      </c>
      <c r="H109" s="193">
        <v>9.875</v>
      </c>
      <c r="L109" s="189"/>
      <c r="M109" s="194"/>
      <c r="N109" s="195"/>
      <c r="O109" s="195"/>
      <c r="P109" s="195"/>
      <c r="Q109" s="195"/>
      <c r="R109" s="195"/>
      <c r="S109" s="195"/>
      <c r="T109" s="196"/>
      <c r="AT109" s="191" t="s">
        <v>182</v>
      </c>
      <c r="AU109" s="191" t="s">
        <v>82</v>
      </c>
      <c r="AV109" s="190" t="s">
        <v>82</v>
      </c>
      <c r="AW109" s="190" t="s">
        <v>35</v>
      </c>
      <c r="AX109" s="190" t="s">
        <v>72</v>
      </c>
      <c r="AY109" s="191" t="s">
        <v>131</v>
      </c>
    </row>
    <row r="110" spans="2:51" s="190" customFormat="1" ht="13.5">
      <c r="B110" s="189"/>
      <c r="D110" s="185" t="s">
        <v>182</v>
      </c>
      <c r="E110" s="191" t="s">
        <v>5</v>
      </c>
      <c r="F110" s="192" t="s">
        <v>367</v>
      </c>
      <c r="H110" s="193">
        <v>4.938</v>
      </c>
      <c r="L110" s="189"/>
      <c r="M110" s="194"/>
      <c r="N110" s="195"/>
      <c r="O110" s="195"/>
      <c r="P110" s="195"/>
      <c r="Q110" s="195"/>
      <c r="R110" s="195"/>
      <c r="S110" s="195"/>
      <c r="T110" s="196"/>
      <c r="AT110" s="191" t="s">
        <v>182</v>
      </c>
      <c r="AU110" s="191" t="s">
        <v>82</v>
      </c>
      <c r="AV110" s="190" t="s">
        <v>82</v>
      </c>
      <c r="AW110" s="190" t="s">
        <v>35</v>
      </c>
      <c r="AX110" s="190" t="s">
        <v>80</v>
      </c>
      <c r="AY110" s="191" t="s">
        <v>131</v>
      </c>
    </row>
    <row r="111" spans="2:65" s="102" customFormat="1" ht="38.25" customHeight="1">
      <c r="B111" s="103"/>
      <c r="C111" s="173" t="s">
        <v>156</v>
      </c>
      <c r="D111" s="173" t="s">
        <v>132</v>
      </c>
      <c r="E111" s="174" t="s">
        <v>368</v>
      </c>
      <c r="F111" s="175" t="s">
        <v>369</v>
      </c>
      <c r="G111" s="176" t="s">
        <v>179</v>
      </c>
      <c r="H111" s="177">
        <v>4.938</v>
      </c>
      <c r="I111" s="178"/>
      <c r="J111" s="179">
        <f>ROUND(I111*H111,2)</f>
        <v>0</v>
      </c>
      <c r="K111" s="175" t="s">
        <v>343</v>
      </c>
      <c r="L111" s="103"/>
      <c r="M111" s="180" t="s">
        <v>5</v>
      </c>
      <c r="N111" s="181" t="s">
        <v>43</v>
      </c>
      <c r="O111" s="104"/>
      <c r="P111" s="182">
        <f>O111*H111</f>
        <v>0</v>
      </c>
      <c r="Q111" s="182">
        <v>0</v>
      </c>
      <c r="R111" s="182">
        <f>Q111*H111</f>
        <v>0</v>
      </c>
      <c r="S111" s="182">
        <v>0</v>
      </c>
      <c r="T111" s="183">
        <f>S111*H111</f>
        <v>0</v>
      </c>
      <c r="AR111" s="92" t="s">
        <v>136</v>
      </c>
      <c r="AT111" s="92" t="s">
        <v>132</v>
      </c>
      <c r="AU111" s="92" t="s">
        <v>82</v>
      </c>
      <c r="AY111" s="92" t="s">
        <v>131</v>
      </c>
      <c r="BE111" s="184">
        <f>IF(N111="základní",J111,0)</f>
        <v>0</v>
      </c>
      <c r="BF111" s="184">
        <f>IF(N111="snížená",J111,0)</f>
        <v>0</v>
      </c>
      <c r="BG111" s="184">
        <f>IF(N111="zákl. přenesená",J111,0)</f>
        <v>0</v>
      </c>
      <c r="BH111" s="184">
        <f>IF(N111="sníž. přenesená",J111,0)</f>
        <v>0</v>
      </c>
      <c r="BI111" s="184">
        <f>IF(N111="nulová",J111,0)</f>
        <v>0</v>
      </c>
      <c r="BJ111" s="92" t="s">
        <v>80</v>
      </c>
      <c r="BK111" s="184">
        <f>ROUND(I111*H111,2)</f>
        <v>0</v>
      </c>
      <c r="BL111" s="92" t="s">
        <v>136</v>
      </c>
      <c r="BM111" s="92" t="s">
        <v>370</v>
      </c>
    </row>
    <row r="112" spans="2:47" s="102" customFormat="1" ht="189">
      <c r="B112" s="103"/>
      <c r="D112" s="185" t="s">
        <v>180</v>
      </c>
      <c r="F112" s="186" t="s">
        <v>365</v>
      </c>
      <c r="L112" s="103"/>
      <c r="M112" s="187"/>
      <c r="N112" s="104"/>
      <c r="O112" s="104"/>
      <c r="P112" s="104"/>
      <c r="Q112" s="104"/>
      <c r="R112" s="104"/>
      <c r="S112" s="104"/>
      <c r="T112" s="188"/>
      <c r="AT112" s="92" t="s">
        <v>180</v>
      </c>
      <c r="AU112" s="92" t="s">
        <v>82</v>
      </c>
    </row>
    <row r="113" spans="2:51" s="190" customFormat="1" ht="13.5">
      <c r="B113" s="189"/>
      <c r="D113" s="185" t="s">
        <v>182</v>
      </c>
      <c r="E113" s="191" t="s">
        <v>5</v>
      </c>
      <c r="F113" s="192" t="s">
        <v>366</v>
      </c>
      <c r="H113" s="193">
        <v>9.875</v>
      </c>
      <c r="L113" s="189"/>
      <c r="M113" s="194"/>
      <c r="N113" s="195"/>
      <c r="O113" s="195"/>
      <c r="P113" s="195"/>
      <c r="Q113" s="195"/>
      <c r="R113" s="195"/>
      <c r="S113" s="195"/>
      <c r="T113" s="196"/>
      <c r="AT113" s="191" t="s">
        <v>182</v>
      </c>
      <c r="AU113" s="191" t="s">
        <v>82</v>
      </c>
      <c r="AV113" s="190" t="s">
        <v>82</v>
      </c>
      <c r="AW113" s="190" t="s">
        <v>35</v>
      </c>
      <c r="AX113" s="190" t="s">
        <v>72</v>
      </c>
      <c r="AY113" s="191" t="s">
        <v>131</v>
      </c>
    </row>
    <row r="114" spans="2:51" s="190" customFormat="1" ht="13.5">
      <c r="B114" s="189"/>
      <c r="D114" s="185" t="s">
        <v>182</v>
      </c>
      <c r="E114" s="191" t="s">
        <v>5</v>
      </c>
      <c r="F114" s="192" t="s">
        <v>367</v>
      </c>
      <c r="H114" s="193">
        <v>4.938</v>
      </c>
      <c r="L114" s="189"/>
      <c r="M114" s="194"/>
      <c r="N114" s="195"/>
      <c r="O114" s="195"/>
      <c r="P114" s="195"/>
      <c r="Q114" s="195"/>
      <c r="R114" s="195"/>
      <c r="S114" s="195"/>
      <c r="T114" s="196"/>
      <c r="AT114" s="191" t="s">
        <v>182</v>
      </c>
      <c r="AU114" s="191" t="s">
        <v>82</v>
      </c>
      <c r="AV114" s="190" t="s">
        <v>82</v>
      </c>
      <c r="AW114" s="190" t="s">
        <v>35</v>
      </c>
      <c r="AX114" s="190" t="s">
        <v>80</v>
      </c>
      <c r="AY114" s="191" t="s">
        <v>131</v>
      </c>
    </row>
    <row r="115" spans="2:65" s="102" customFormat="1" ht="25.5" customHeight="1">
      <c r="B115" s="103"/>
      <c r="C115" s="173" t="s">
        <v>160</v>
      </c>
      <c r="D115" s="173" t="s">
        <v>132</v>
      </c>
      <c r="E115" s="174" t="s">
        <v>371</v>
      </c>
      <c r="F115" s="175" t="s">
        <v>372</v>
      </c>
      <c r="G115" s="176" t="s">
        <v>179</v>
      </c>
      <c r="H115" s="177">
        <v>4.938</v>
      </c>
      <c r="I115" s="178"/>
      <c r="J115" s="179">
        <f>ROUND(I115*H115,2)</f>
        <v>0</v>
      </c>
      <c r="K115" s="175" t="s">
        <v>343</v>
      </c>
      <c r="L115" s="103"/>
      <c r="M115" s="180" t="s">
        <v>5</v>
      </c>
      <c r="N115" s="181" t="s">
        <v>43</v>
      </c>
      <c r="O115" s="104"/>
      <c r="P115" s="182">
        <f>O115*H115</f>
        <v>0</v>
      </c>
      <c r="Q115" s="182">
        <v>0</v>
      </c>
      <c r="R115" s="182">
        <f>Q115*H115</f>
        <v>0</v>
      </c>
      <c r="S115" s="182">
        <v>0</v>
      </c>
      <c r="T115" s="183">
        <f>S115*H115</f>
        <v>0</v>
      </c>
      <c r="AR115" s="92" t="s">
        <v>136</v>
      </c>
      <c r="AT115" s="92" t="s">
        <v>132</v>
      </c>
      <c r="AU115" s="92" t="s">
        <v>82</v>
      </c>
      <c r="AY115" s="92" t="s">
        <v>131</v>
      </c>
      <c r="BE115" s="184">
        <f>IF(N115="základní",J115,0)</f>
        <v>0</v>
      </c>
      <c r="BF115" s="184">
        <f>IF(N115="snížená",J115,0)</f>
        <v>0</v>
      </c>
      <c r="BG115" s="184">
        <f>IF(N115="zákl. přenesená",J115,0)</f>
        <v>0</v>
      </c>
      <c r="BH115" s="184">
        <f>IF(N115="sníž. přenesená",J115,0)</f>
        <v>0</v>
      </c>
      <c r="BI115" s="184">
        <f>IF(N115="nulová",J115,0)</f>
        <v>0</v>
      </c>
      <c r="BJ115" s="92" t="s">
        <v>80</v>
      </c>
      <c r="BK115" s="184">
        <f>ROUND(I115*H115,2)</f>
        <v>0</v>
      </c>
      <c r="BL115" s="92" t="s">
        <v>136</v>
      </c>
      <c r="BM115" s="92" t="s">
        <v>373</v>
      </c>
    </row>
    <row r="116" spans="2:47" s="102" customFormat="1" ht="189">
      <c r="B116" s="103"/>
      <c r="D116" s="185" t="s">
        <v>180</v>
      </c>
      <c r="F116" s="186" t="s">
        <v>365</v>
      </c>
      <c r="L116" s="103"/>
      <c r="M116" s="187"/>
      <c r="N116" s="104"/>
      <c r="O116" s="104"/>
      <c r="P116" s="104"/>
      <c r="Q116" s="104"/>
      <c r="R116" s="104"/>
      <c r="S116" s="104"/>
      <c r="T116" s="188"/>
      <c r="AT116" s="92" t="s">
        <v>180</v>
      </c>
      <c r="AU116" s="92" t="s">
        <v>82</v>
      </c>
    </row>
    <row r="117" spans="2:51" s="190" customFormat="1" ht="13.5">
      <c r="B117" s="189"/>
      <c r="D117" s="185" t="s">
        <v>182</v>
      </c>
      <c r="E117" s="191" t="s">
        <v>5</v>
      </c>
      <c r="F117" s="192" t="s">
        <v>366</v>
      </c>
      <c r="H117" s="193">
        <v>9.875</v>
      </c>
      <c r="L117" s="189"/>
      <c r="M117" s="194"/>
      <c r="N117" s="195"/>
      <c r="O117" s="195"/>
      <c r="P117" s="195"/>
      <c r="Q117" s="195"/>
      <c r="R117" s="195"/>
      <c r="S117" s="195"/>
      <c r="T117" s="196"/>
      <c r="AT117" s="191" t="s">
        <v>182</v>
      </c>
      <c r="AU117" s="191" t="s">
        <v>82</v>
      </c>
      <c r="AV117" s="190" t="s">
        <v>82</v>
      </c>
      <c r="AW117" s="190" t="s">
        <v>35</v>
      </c>
      <c r="AX117" s="190" t="s">
        <v>72</v>
      </c>
      <c r="AY117" s="191" t="s">
        <v>131</v>
      </c>
    </row>
    <row r="118" spans="2:51" s="190" customFormat="1" ht="13.5">
      <c r="B118" s="189"/>
      <c r="D118" s="185" t="s">
        <v>182</v>
      </c>
      <c r="E118" s="191" t="s">
        <v>5</v>
      </c>
      <c r="F118" s="192" t="s">
        <v>367</v>
      </c>
      <c r="H118" s="193">
        <v>4.938</v>
      </c>
      <c r="L118" s="189"/>
      <c r="M118" s="194"/>
      <c r="N118" s="195"/>
      <c r="O118" s="195"/>
      <c r="P118" s="195"/>
      <c r="Q118" s="195"/>
      <c r="R118" s="195"/>
      <c r="S118" s="195"/>
      <c r="T118" s="196"/>
      <c r="AT118" s="191" t="s">
        <v>182</v>
      </c>
      <c r="AU118" s="191" t="s">
        <v>82</v>
      </c>
      <c r="AV118" s="190" t="s">
        <v>82</v>
      </c>
      <c r="AW118" s="190" t="s">
        <v>35</v>
      </c>
      <c r="AX118" s="190" t="s">
        <v>80</v>
      </c>
      <c r="AY118" s="191" t="s">
        <v>131</v>
      </c>
    </row>
    <row r="119" spans="2:65" s="102" customFormat="1" ht="38.25" customHeight="1">
      <c r="B119" s="103"/>
      <c r="C119" s="173" t="s">
        <v>164</v>
      </c>
      <c r="D119" s="173" t="s">
        <v>132</v>
      </c>
      <c r="E119" s="174" t="s">
        <v>374</v>
      </c>
      <c r="F119" s="175" t="s">
        <v>375</v>
      </c>
      <c r="G119" s="176" t="s">
        <v>179</v>
      </c>
      <c r="H119" s="177">
        <v>4.938</v>
      </c>
      <c r="I119" s="178" t="s">
        <v>1035</v>
      </c>
      <c r="J119" s="179" t="e">
        <f>ROUND(I119*H119,2)</f>
        <v>#VALUE!</v>
      </c>
      <c r="K119" s="175" t="s">
        <v>343</v>
      </c>
      <c r="L119" s="103"/>
      <c r="M119" s="180" t="s">
        <v>5</v>
      </c>
      <c r="N119" s="181" t="s">
        <v>43</v>
      </c>
      <c r="O119" s="104"/>
      <c r="P119" s="182">
        <f>O119*H119</f>
        <v>0</v>
      </c>
      <c r="Q119" s="182">
        <v>0</v>
      </c>
      <c r="R119" s="182">
        <f>Q119*H119</f>
        <v>0</v>
      </c>
      <c r="S119" s="182">
        <v>0</v>
      </c>
      <c r="T119" s="183">
        <f>S119*H119</f>
        <v>0</v>
      </c>
      <c r="AR119" s="92" t="s">
        <v>136</v>
      </c>
      <c r="AT119" s="92" t="s">
        <v>132</v>
      </c>
      <c r="AU119" s="92" t="s">
        <v>82</v>
      </c>
      <c r="AY119" s="92" t="s">
        <v>131</v>
      </c>
      <c r="BE119" s="184" t="e">
        <f>IF(N119="základní",J119,0)</f>
        <v>#VALUE!</v>
      </c>
      <c r="BF119" s="184">
        <f>IF(N119="snížená",J119,0)</f>
        <v>0</v>
      </c>
      <c r="BG119" s="184">
        <f>IF(N119="zákl. přenesená",J119,0)</f>
        <v>0</v>
      </c>
      <c r="BH119" s="184">
        <f>IF(N119="sníž. přenesená",J119,0)</f>
        <v>0</v>
      </c>
      <c r="BI119" s="184">
        <f>IF(N119="nulová",J119,0)</f>
        <v>0</v>
      </c>
      <c r="BJ119" s="92" t="s">
        <v>80</v>
      </c>
      <c r="BK119" s="184" t="e">
        <f>ROUND(I119*H119,2)</f>
        <v>#VALUE!</v>
      </c>
      <c r="BL119" s="92" t="s">
        <v>136</v>
      </c>
      <c r="BM119" s="92" t="s">
        <v>376</v>
      </c>
    </row>
    <row r="120" spans="2:47" s="102" customFormat="1" ht="189">
      <c r="B120" s="103"/>
      <c r="D120" s="185" t="s">
        <v>180</v>
      </c>
      <c r="F120" s="186" t="s">
        <v>365</v>
      </c>
      <c r="L120" s="103"/>
      <c r="M120" s="187"/>
      <c r="N120" s="104"/>
      <c r="O120" s="104"/>
      <c r="P120" s="104"/>
      <c r="Q120" s="104"/>
      <c r="R120" s="104"/>
      <c r="S120" s="104"/>
      <c r="T120" s="188"/>
      <c r="AT120" s="92" t="s">
        <v>180</v>
      </c>
      <c r="AU120" s="92" t="s">
        <v>82</v>
      </c>
    </row>
    <row r="121" spans="2:51" s="190" customFormat="1" ht="13.5">
      <c r="B121" s="189"/>
      <c r="D121" s="185" t="s">
        <v>182</v>
      </c>
      <c r="E121" s="191" t="s">
        <v>5</v>
      </c>
      <c r="F121" s="192" t="s">
        <v>366</v>
      </c>
      <c r="H121" s="193">
        <v>9.875</v>
      </c>
      <c r="L121" s="189"/>
      <c r="M121" s="194"/>
      <c r="N121" s="195"/>
      <c r="O121" s="195"/>
      <c r="P121" s="195"/>
      <c r="Q121" s="195"/>
      <c r="R121" s="195"/>
      <c r="S121" s="195"/>
      <c r="T121" s="196"/>
      <c r="AT121" s="191" t="s">
        <v>182</v>
      </c>
      <c r="AU121" s="191" t="s">
        <v>82</v>
      </c>
      <c r="AV121" s="190" t="s">
        <v>82</v>
      </c>
      <c r="AW121" s="190" t="s">
        <v>35</v>
      </c>
      <c r="AX121" s="190" t="s">
        <v>72</v>
      </c>
      <c r="AY121" s="191" t="s">
        <v>131</v>
      </c>
    </row>
    <row r="122" spans="2:51" s="190" customFormat="1" ht="13.5">
      <c r="B122" s="189"/>
      <c r="D122" s="185" t="s">
        <v>182</v>
      </c>
      <c r="E122" s="191" t="s">
        <v>5</v>
      </c>
      <c r="F122" s="192" t="s">
        <v>367</v>
      </c>
      <c r="H122" s="193">
        <v>4.938</v>
      </c>
      <c r="L122" s="189"/>
      <c r="M122" s="194"/>
      <c r="N122" s="195"/>
      <c r="O122" s="195"/>
      <c r="P122" s="195"/>
      <c r="Q122" s="195"/>
      <c r="R122" s="195"/>
      <c r="S122" s="195"/>
      <c r="T122" s="196"/>
      <c r="AT122" s="191" t="s">
        <v>182</v>
      </c>
      <c r="AU122" s="191" t="s">
        <v>82</v>
      </c>
      <c r="AV122" s="190" t="s">
        <v>82</v>
      </c>
      <c r="AW122" s="190" t="s">
        <v>35</v>
      </c>
      <c r="AX122" s="190" t="s">
        <v>80</v>
      </c>
      <c r="AY122" s="191" t="s">
        <v>131</v>
      </c>
    </row>
    <row r="123" spans="2:65" s="102" customFormat="1" ht="25.5" customHeight="1">
      <c r="B123" s="103"/>
      <c r="C123" s="173" t="s">
        <v>168</v>
      </c>
      <c r="D123" s="173" t="s">
        <v>132</v>
      </c>
      <c r="E123" s="174" t="s">
        <v>377</v>
      </c>
      <c r="F123" s="175" t="s">
        <v>378</v>
      </c>
      <c r="G123" s="176" t="s">
        <v>189</v>
      </c>
      <c r="H123" s="177">
        <v>64.749</v>
      </c>
      <c r="I123" s="178"/>
      <c r="J123" s="179">
        <f>ROUND(I123*H123,2)</f>
        <v>0</v>
      </c>
      <c r="K123" s="175" t="s">
        <v>343</v>
      </c>
      <c r="L123" s="103"/>
      <c r="M123" s="180" t="s">
        <v>5</v>
      </c>
      <c r="N123" s="181" t="s">
        <v>43</v>
      </c>
      <c r="O123" s="104"/>
      <c r="P123" s="182">
        <f>O123*H123</f>
        <v>0</v>
      </c>
      <c r="Q123" s="182">
        <v>0.00084</v>
      </c>
      <c r="R123" s="182">
        <f>Q123*H123</f>
        <v>0.05438916</v>
      </c>
      <c r="S123" s="182">
        <v>0</v>
      </c>
      <c r="T123" s="183">
        <f>S123*H123</f>
        <v>0</v>
      </c>
      <c r="AR123" s="92" t="s">
        <v>136</v>
      </c>
      <c r="AT123" s="92" t="s">
        <v>132</v>
      </c>
      <c r="AU123" s="92" t="s">
        <v>82</v>
      </c>
      <c r="AY123" s="92" t="s">
        <v>131</v>
      </c>
      <c r="BE123" s="184">
        <f>IF(N123="základní",J123,0)</f>
        <v>0</v>
      </c>
      <c r="BF123" s="184">
        <f>IF(N123="snížená",J123,0)</f>
        <v>0</v>
      </c>
      <c r="BG123" s="184">
        <f>IF(N123="zákl. přenesená",J123,0)</f>
        <v>0</v>
      </c>
      <c r="BH123" s="184">
        <f>IF(N123="sníž. přenesená",J123,0)</f>
        <v>0</v>
      </c>
      <c r="BI123" s="184">
        <f>IF(N123="nulová",J123,0)</f>
        <v>0</v>
      </c>
      <c r="BJ123" s="92" t="s">
        <v>80</v>
      </c>
      <c r="BK123" s="184">
        <f>ROUND(I123*H123,2)</f>
        <v>0</v>
      </c>
      <c r="BL123" s="92" t="s">
        <v>136</v>
      </c>
      <c r="BM123" s="92" t="s">
        <v>379</v>
      </c>
    </row>
    <row r="124" spans="2:47" s="102" customFormat="1" ht="148.5">
      <c r="B124" s="103"/>
      <c r="D124" s="185" t="s">
        <v>180</v>
      </c>
      <c r="F124" s="186" t="s">
        <v>380</v>
      </c>
      <c r="L124" s="103"/>
      <c r="M124" s="187"/>
      <c r="N124" s="104"/>
      <c r="O124" s="104"/>
      <c r="P124" s="104"/>
      <c r="Q124" s="104"/>
      <c r="R124" s="104"/>
      <c r="S124" s="104"/>
      <c r="T124" s="188"/>
      <c r="AT124" s="92" t="s">
        <v>180</v>
      </c>
      <c r="AU124" s="92" t="s">
        <v>82</v>
      </c>
    </row>
    <row r="125" spans="2:51" s="190" customFormat="1" ht="13.5">
      <c r="B125" s="189"/>
      <c r="D125" s="185" t="s">
        <v>182</v>
      </c>
      <c r="E125" s="191" t="s">
        <v>5</v>
      </c>
      <c r="F125" s="192" t="s">
        <v>381</v>
      </c>
      <c r="H125" s="193">
        <v>64.749</v>
      </c>
      <c r="L125" s="189"/>
      <c r="M125" s="194"/>
      <c r="N125" s="195"/>
      <c r="O125" s="195"/>
      <c r="P125" s="195"/>
      <c r="Q125" s="195"/>
      <c r="R125" s="195"/>
      <c r="S125" s="195"/>
      <c r="T125" s="196"/>
      <c r="AT125" s="191" t="s">
        <v>182</v>
      </c>
      <c r="AU125" s="191" t="s">
        <v>82</v>
      </c>
      <c r="AV125" s="190" t="s">
        <v>82</v>
      </c>
      <c r="AW125" s="190" t="s">
        <v>35</v>
      </c>
      <c r="AX125" s="190" t="s">
        <v>80</v>
      </c>
      <c r="AY125" s="191" t="s">
        <v>131</v>
      </c>
    </row>
    <row r="126" spans="2:65" s="102" customFormat="1" ht="38.25" customHeight="1">
      <c r="B126" s="103"/>
      <c r="C126" s="173" t="s">
        <v>129</v>
      </c>
      <c r="D126" s="173" t="s">
        <v>132</v>
      </c>
      <c r="E126" s="174" t="s">
        <v>382</v>
      </c>
      <c r="F126" s="175" t="s">
        <v>383</v>
      </c>
      <c r="G126" s="176" t="s">
        <v>189</v>
      </c>
      <c r="H126" s="177">
        <v>64.749</v>
      </c>
      <c r="I126" s="178"/>
      <c r="J126" s="179">
        <f>ROUND(I126*H126,2)</f>
        <v>0</v>
      </c>
      <c r="K126" s="175" t="s">
        <v>343</v>
      </c>
      <c r="L126" s="103"/>
      <c r="M126" s="180" t="s">
        <v>5</v>
      </c>
      <c r="N126" s="181" t="s">
        <v>43</v>
      </c>
      <c r="O126" s="104"/>
      <c r="P126" s="182">
        <f>O126*H126</f>
        <v>0</v>
      </c>
      <c r="Q126" s="182">
        <v>0</v>
      </c>
      <c r="R126" s="182">
        <f>Q126*H126</f>
        <v>0</v>
      </c>
      <c r="S126" s="182">
        <v>0</v>
      </c>
      <c r="T126" s="183">
        <f>S126*H126</f>
        <v>0</v>
      </c>
      <c r="AR126" s="92" t="s">
        <v>136</v>
      </c>
      <c r="AT126" s="92" t="s">
        <v>132</v>
      </c>
      <c r="AU126" s="92" t="s">
        <v>82</v>
      </c>
      <c r="AY126" s="92" t="s">
        <v>131</v>
      </c>
      <c r="BE126" s="184">
        <f>IF(N126="základní",J126,0)</f>
        <v>0</v>
      </c>
      <c r="BF126" s="184">
        <f>IF(N126="snížená",J126,0)</f>
        <v>0</v>
      </c>
      <c r="BG126" s="184">
        <f>IF(N126="zákl. přenesená",J126,0)</f>
        <v>0</v>
      </c>
      <c r="BH126" s="184">
        <f>IF(N126="sníž. přenesená",J126,0)</f>
        <v>0</v>
      </c>
      <c r="BI126" s="184">
        <f>IF(N126="nulová",J126,0)</f>
        <v>0</v>
      </c>
      <c r="BJ126" s="92" t="s">
        <v>80</v>
      </c>
      <c r="BK126" s="184">
        <f>ROUND(I126*H126,2)</f>
        <v>0</v>
      </c>
      <c r="BL126" s="92" t="s">
        <v>136</v>
      </c>
      <c r="BM126" s="92" t="s">
        <v>384</v>
      </c>
    </row>
    <row r="127" spans="2:51" s="190" customFormat="1" ht="13.5">
      <c r="B127" s="189"/>
      <c r="D127" s="185" t="s">
        <v>182</v>
      </c>
      <c r="E127" s="191" t="s">
        <v>5</v>
      </c>
      <c r="F127" s="192" t="s">
        <v>381</v>
      </c>
      <c r="H127" s="193">
        <v>64.749</v>
      </c>
      <c r="L127" s="189"/>
      <c r="M127" s="194"/>
      <c r="N127" s="195"/>
      <c r="O127" s="195"/>
      <c r="P127" s="195"/>
      <c r="Q127" s="195"/>
      <c r="R127" s="195"/>
      <c r="S127" s="195"/>
      <c r="T127" s="196"/>
      <c r="AT127" s="191" t="s">
        <v>182</v>
      </c>
      <c r="AU127" s="191" t="s">
        <v>82</v>
      </c>
      <c r="AV127" s="190" t="s">
        <v>82</v>
      </c>
      <c r="AW127" s="190" t="s">
        <v>35</v>
      </c>
      <c r="AX127" s="190" t="s">
        <v>80</v>
      </c>
      <c r="AY127" s="191" t="s">
        <v>131</v>
      </c>
    </row>
    <row r="128" spans="2:65" s="102" customFormat="1" ht="25.5" customHeight="1">
      <c r="B128" s="103"/>
      <c r="C128" s="173" t="s">
        <v>176</v>
      </c>
      <c r="D128" s="173" t="s">
        <v>132</v>
      </c>
      <c r="E128" s="174" t="s">
        <v>385</v>
      </c>
      <c r="F128" s="175" t="s">
        <v>386</v>
      </c>
      <c r="G128" s="176" t="s">
        <v>189</v>
      </c>
      <c r="H128" s="177">
        <v>15.8</v>
      </c>
      <c r="I128" s="178"/>
      <c r="J128" s="179">
        <f>ROUND(I128*H128,2)</f>
        <v>0</v>
      </c>
      <c r="K128" s="175" t="s">
        <v>343</v>
      </c>
      <c r="L128" s="103"/>
      <c r="M128" s="180" t="s">
        <v>5</v>
      </c>
      <c r="N128" s="181" t="s">
        <v>43</v>
      </c>
      <c r="O128" s="104"/>
      <c r="P128" s="182">
        <f>O128*H128</f>
        <v>0</v>
      </c>
      <c r="Q128" s="182">
        <v>0.0007</v>
      </c>
      <c r="R128" s="182">
        <f>Q128*H128</f>
        <v>0.01106</v>
      </c>
      <c r="S128" s="182">
        <v>0</v>
      </c>
      <c r="T128" s="183">
        <f>S128*H128</f>
        <v>0</v>
      </c>
      <c r="AR128" s="92" t="s">
        <v>136</v>
      </c>
      <c r="AT128" s="92" t="s">
        <v>132</v>
      </c>
      <c r="AU128" s="92" t="s">
        <v>82</v>
      </c>
      <c r="AY128" s="92" t="s">
        <v>131</v>
      </c>
      <c r="BE128" s="184">
        <f>IF(N128="základní",J128,0)</f>
        <v>0</v>
      </c>
      <c r="BF128" s="184">
        <f>IF(N128="snížená",J128,0)</f>
        <v>0</v>
      </c>
      <c r="BG128" s="184">
        <f>IF(N128="zákl. přenesená",J128,0)</f>
        <v>0</v>
      </c>
      <c r="BH128" s="184">
        <f>IF(N128="sníž. přenesená",J128,0)</f>
        <v>0</v>
      </c>
      <c r="BI128" s="184">
        <f>IF(N128="nulová",J128,0)</f>
        <v>0</v>
      </c>
      <c r="BJ128" s="92" t="s">
        <v>80</v>
      </c>
      <c r="BK128" s="184">
        <f>ROUND(I128*H128,2)</f>
        <v>0</v>
      </c>
      <c r="BL128" s="92" t="s">
        <v>136</v>
      </c>
      <c r="BM128" s="92" t="s">
        <v>387</v>
      </c>
    </row>
    <row r="129" spans="2:47" s="102" customFormat="1" ht="81">
      <c r="B129" s="103"/>
      <c r="D129" s="185" t="s">
        <v>180</v>
      </c>
      <c r="F129" s="186" t="s">
        <v>388</v>
      </c>
      <c r="L129" s="103"/>
      <c r="M129" s="187"/>
      <c r="N129" s="104"/>
      <c r="O129" s="104"/>
      <c r="P129" s="104"/>
      <c r="Q129" s="104"/>
      <c r="R129" s="104"/>
      <c r="S129" s="104"/>
      <c r="T129" s="188"/>
      <c r="AT129" s="92" t="s">
        <v>180</v>
      </c>
      <c r="AU129" s="92" t="s">
        <v>82</v>
      </c>
    </row>
    <row r="130" spans="2:51" s="190" customFormat="1" ht="13.5">
      <c r="B130" s="189"/>
      <c r="D130" s="185" t="s">
        <v>182</v>
      </c>
      <c r="E130" s="191" t="s">
        <v>5</v>
      </c>
      <c r="F130" s="192" t="s">
        <v>389</v>
      </c>
      <c r="H130" s="193">
        <v>15.8</v>
      </c>
      <c r="L130" s="189"/>
      <c r="M130" s="194"/>
      <c r="N130" s="195"/>
      <c r="O130" s="195"/>
      <c r="P130" s="195"/>
      <c r="Q130" s="195"/>
      <c r="R130" s="195"/>
      <c r="S130" s="195"/>
      <c r="T130" s="196"/>
      <c r="AT130" s="191" t="s">
        <v>182</v>
      </c>
      <c r="AU130" s="191" t="s">
        <v>82</v>
      </c>
      <c r="AV130" s="190" t="s">
        <v>82</v>
      </c>
      <c r="AW130" s="190" t="s">
        <v>35</v>
      </c>
      <c r="AX130" s="190" t="s">
        <v>80</v>
      </c>
      <c r="AY130" s="191" t="s">
        <v>131</v>
      </c>
    </row>
    <row r="131" spans="2:65" s="102" customFormat="1" ht="25.5" customHeight="1">
      <c r="B131" s="103"/>
      <c r="C131" s="173" t="s">
        <v>186</v>
      </c>
      <c r="D131" s="173" t="s">
        <v>132</v>
      </c>
      <c r="E131" s="174" t="s">
        <v>390</v>
      </c>
      <c r="F131" s="175" t="s">
        <v>391</v>
      </c>
      <c r="G131" s="176" t="s">
        <v>189</v>
      </c>
      <c r="H131" s="177">
        <v>15.8</v>
      </c>
      <c r="I131" s="178"/>
      <c r="J131" s="179">
        <f>ROUND(I131*H131,2)</f>
        <v>0</v>
      </c>
      <c r="K131" s="175" t="s">
        <v>343</v>
      </c>
      <c r="L131" s="103"/>
      <c r="M131" s="180" t="s">
        <v>5</v>
      </c>
      <c r="N131" s="181" t="s">
        <v>43</v>
      </c>
      <c r="O131" s="104"/>
      <c r="P131" s="182">
        <f>O131*H131</f>
        <v>0</v>
      </c>
      <c r="Q131" s="182">
        <v>0</v>
      </c>
      <c r="R131" s="182">
        <f>Q131*H131</f>
        <v>0</v>
      </c>
      <c r="S131" s="182">
        <v>0</v>
      </c>
      <c r="T131" s="183">
        <f>S131*H131</f>
        <v>0</v>
      </c>
      <c r="AR131" s="92" t="s">
        <v>136</v>
      </c>
      <c r="AT131" s="92" t="s">
        <v>132</v>
      </c>
      <c r="AU131" s="92" t="s">
        <v>82</v>
      </c>
      <c r="AY131" s="92" t="s">
        <v>131</v>
      </c>
      <c r="BE131" s="184">
        <f>IF(N131="základní",J131,0)</f>
        <v>0</v>
      </c>
      <c r="BF131" s="184">
        <f>IF(N131="snížená",J131,0)</f>
        <v>0</v>
      </c>
      <c r="BG131" s="184">
        <f>IF(N131="zákl. přenesená",J131,0)</f>
        <v>0</v>
      </c>
      <c r="BH131" s="184">
        <f>IF(N131="sníž. přenesená",J131,0)</f>
        <v>0</v>
      </c>
      <c r="BI131" s="184">
        <f>IF(N131="nulová",J131,0)</f>
        <v>0</v>
      </c>
      <c r="BJ131" s="92" t="s">
        <v>80</v>
      </c>
      <c r="BK131" s="184">
        <f>ROUND(I131*H131,2)</f>
        <v>0</v>
      </c>
      <c r="BL131" s="92" t="s">
        <v>136</v>
      </c>
      <c r="BM131" s="92" t="s">
        <v>392</v>
      </c>
    </row>
    <row r="132" spans="2:51" s="190" customFormat="1" ht="13.5">
      <c r="B132" s="189"/>
      <c r="D132" s="185" t="s">
        <v>182</v>
      </c>
      <c r="E132" s="191" t="s">
        <v>5</v>
      </c>
      <c r="F132" s="192" t="s">
        <v>389</v>
      </c>
      <c r="H132" s="193">
        <v>15.8</v>
      </c>
      <c r="L132" s="189"/>
      <c r="M132" s="194"/>
      <c r="N132" s="195"/>
      <c r="O132" s="195"/>
      <c r="P132" s="195"/>
      <c r="Q132" s="195"/>
      <c r="R132" s="195"/>
      <c r="S132" s="195"/>
      <c r="T132" s="196"/>
      <c r="AT132" s="191" t="s">
        <v>182</v>
      </c>
      <c r="AU132" s="191" t="s">
        <v>82</v>
      </c>
      <c r="AV132" s="190" t="s">
        <v>82</v>
      </c>
      <c r="AW132" s="190" t="s">
        <v>35</v>
      </c>
      <c r="AX132" s="190" t="s">
        <v>80</v>
      </c>
      <c r="AY132" s="191" t="s">
        <v>131</v>
      </c>
    </row>
    <row r="133" spans="2:65" s="102" customFormat="1" ht="25.5" customHeight="1">
      <c r="B133" s="103"/>
      <c r="C133" s="173" t="s">
        <v>192</v>
      </c>
      <c r="D133" s="173" t="s">
        <v>132</v>
      </c>
      <c r="E133" s="174" t="s">
        <v>393</v>
      </c>
      <c r="F133" s="175" t="s">
        <v>394</v>
      </c>
      <c r="G133" s="176" t="s">
        <v>179</v>
      </c>
      <c r="H133" s="177">
        <v>9.875</v>
      </c>
      <c r="I133" s="178"/>
      <c r="J133" s="179">
        <f>ROUND(I133*H133,2)</f>
        <v>0</v>
      </c>
      <c r="K133" s="175" t="s">
        <v>343</v>
      </c>
      <c r="L133" s="103"/>
      <c r="M133" s="180" t="s">
        <v>5</v>
      </c>
      <c r="N133" s="181" t="s">
        <v>43</v>
      </c>
      <c r="O133" s="104"/>
      <c r="P133" s="182">
        <f>O133*H133</f>
        <v>0</v>
      </c>
      <c r="Q133" s="182">
        <v>0.00046</v>
      </c>
      <c r="R133" s="182">
        <f>Q133*H133</f>
        <v>0.0045425000000000005</v>
      </c>
      <c r="S133" s="182">
        <v>0</v>
      </c>
      <c r="T133" s="183">
        <f>S133*H133</f>
        <v>0</v>
      </c>
      <c r="AR133" s="92" t="s">
        <v>136</v>
      </c>
      <c r="AT133" s="92" t="s">
        <v>132</v>
      </c>
      <c r="AU133" s="92" t="s">
        <v>82</v>
      </c>
      <c r="AY133" s="92" t="s">
        <v>131</v>
      </c>
      <c r="BE133" s="184">
        <f>IF(N133="základní",J133,0)</f>
        <v>0</v>
      </c>
      <c r="BF133" s="184">
        <f>IF(N133="snížená",J133,0)</f>
        <v>0</v>
      </c>
      <c r="BG133" s="184">
        <f>IF(N133="zákl. přenesená",J133,0)</f>
        <v>0</v>
      </c>
      <c r="BH133" s="184">
        <f>IF(N133="sníž. přenesená",J133,0)</f>
        <v>0</v>
      </c>
      <c r="BI133" s="184">
        <f>IF(N133="nulová",J133,0)</f>
        <v>0</v>
      </c>
      <c r="BJ133" s="92" t="s">
        <v>80</v>
      </c>
      <c r="BK133" s="184">
        <f>ROUND(I133*H133,2)</f>
        <v>0</v>
      </c>
      <c r="BL133" s="92" t="s">
        <v>136</v>
      </c>
      <c r="BM133" s="92" t="s">
        <v>395</v>
      </c>
    </row>
    <row r="134" spans="2:47" s="102" customFormat="1" ht="54">
      <c r="B134" s="103"/>
      <c r="D134" s="185" t="s">
        <v>180</v>
      </c>
      <c r="F134" s="186" t="s">
        <v>396</v>
      </c>
      <c r="L134" s="103"/>
      <c r="M134" s="187"/>
      <c r="N134" s="104"/>
      <c r="O134" s="104"/>
      <c r="P134" s="104"/>
      <c r="Q134" s="104"/>
      <c r="R134" s="104"/>
      <c r="S134" s="104"/>
      <c r="T134" s="188"/>
      <c r="AT134" s="92" t="s">
        <v>180</v>
      </c>
      <c r="AU134" s="92" t="s">
        <v>82</v>
      </c>
    </row>
    <row r="135" spans="2:51" s="190" customFormat="1" ht="13.5">
      <c r="B135" s="189"/>
      <c r="D135" s="185" t="s">
        <v>182</v>
      </c>
      <c r="E135" s="191" t="s">
        <v>5</v>
      </c>
      <c r="F135" s="192" t="s">
        <v>366</v>
      </c>
      <c r="H135" s="193">
        <v>9.875</v>
      </c>
      <c r="L135" s="189"/>
      <c r="M135" s="194"/>
      <c r="N135" s="195"/>
      <c r="O135" s="195"/>
      <c r="P135" s="195"/>
      <c r="Q135" s="195"/>
      <c r="R135" s="195"/>
      <c r="S135" s="195"/>
      <c r="T135" s="196"/>
      <c r="AT135" s="191" t="s">
        <v>182</v>
      </c>
      <c r="AU135" s="191" t="s">
        <v>82</v>
      </c>
      <c r="AV135" s="190" t="s">
        <v>82</v>
      </c>
      <c r="AW135" s="190" t="s">
        <v>35</v>
      </c>
      <c r="AX135" s="190" t="s">
        <v>80</v>
      </c>
      <c r="AY135" s="191" t="s">
        <v>131</v>
      </c>
    </row>
    <row r="136" spans="2:65" s="102" customFormat="1" ht="25.5" customHeight="1">
      <c r="B136" s="103"/>
      <c r="C136" s="173" t="s">
        <v>11</v>
      </c>
      <c r="D136" s="173" t="s">
        <v>132</v>
      </c>
      <c r="E136" s="174" t="s">
        <v>397</v>
      </c>
      <c r="F136" s="175" t="s">
        <v>398</v>
      </c>
      <c r="G136" s="176" t="s">
        <v>179</v>
      </c>
      <c r="H136" s="177">
        <v>9.875</v>
      </c>
      <c r="I136" s="178"/>
      <c r="J136" s="179">
        <f>ROUND(I136*H136,2)</f>
        <v>0</v>
      </c>
      <c r="K136" s="175" t="s">
        <v>343</v>
      </c>
      <c r="L136" s="103"/>
      <c r="M136" s="180" t="s">
        <v>5</v>
      </c>
      <c r="N136" s="181" t="s">
        <v>43</v>
      </c>
      <c r="O136" s="104"/>
      <c r="P136" s="182">
        <f>O136*H136</f>
        <v>0</v>
      </c>
      <c r="Q136" s="182">
        <v>0</v>
      </c>
      <c r="R136" s="182">
        <f>Q136*H136</f>
        <v>0</v>
      </c>
      <c r="S136" s="182">
        <v>0</v>
      </c>
      <c r="T136" s="183">
        <f>S136*H136</f>
        <v>0</v>
      </c>
      <c r="AR136" s="92" t="s">
        <v>136</v>
      </c>
      <c r="AT136" s="92" t="s">
        <v>132</v>
      </c>
      <c r="AU136" s="92" t="s">
        <v>82</v>
      </c>
      <c r="AY136" s="92" t="s">
        <v>131</v>
      </c>
      <c r="BE136" s="184">
        <f>IF(N136="základní",J136,0)</f>
        <v>0</v>
      </c>
      <c r="BF136" s="184">
        <f>IF(N136="snížená",J136,0)</f>
        <v>0</v>
      </c>
      <c r="BG136" s="184">
        <f>IF(N136="zákl. přenesená",J136,0)</f>
        <v>0</v>
      </c>
      <c r="BH136" s="184">
        <f>IF(N136="sníž. přenesená",J136,0)</f>
        <v>0</v>
      </c>
      <c r="BI136" s="184">
        <f>IF(N136="nulová",J136,0)</f>
        <v>0</v>
      </c>
      <c r="BJ136" s="92" t="s">
        <v>80</v>
      </c>
      <c r="BK136" s="184">
        <f>ROUND(I136*H136,2)</f>
        <v>0</v>
      </c>
      <c r="BL136" s="92" t="s">
        <v>136</v>
      </c>
      <c r="BM136" s="92" t="s">
        <v>399</v>
      </c>
    </row>
    <row r="137" spans="2:51" s="190" customFormat="1" ht="13.5">
      <c r="B137" s="189"/>
      <c r="D137" s="185" t="s">
        <v>182</v>
      </c>
      <c r="E137" s="191" t="s">
        <v>5</v>
      </c>
      <c r="F137" s="192" t="s">
        <v>366</v>
      </c>
      <c r="H137" s="193">
        <v>9.875</v>
      </c>
      <c r="L137" s="189"/>
      <c r="M137" s="194"/>
      <c r="N137" s="195"/>
      <c r="O137" s="195"/>
      <c r="P137" s="195"/>
      <c r="Q137" s="195"/>
      <c r="R137" s="195"/>
      <c r="S137" s="195"/>
      <c r="T137" s="196"/>
      <c r="AT137" s="191" t="s">
        <v>182</v>
      </c>
      <c r="AU137" s="191" t="s">
        <v>82</v>
      </c>
      <c r="AV137" s="190" t="s">
        <v>82</v>
      </c>
      <c r="AW137" s="190" t="s">
        <v>35</v>
      </c>
      <c r="AX137" s="190" t="s">
        <v>80</v>
      </c>
      <c r="AY137" s="191" t="s">
        <v>131</v>
      </c>
    </row>
    <row r="138" spans="2:65" s="102" customFormat="1" ht="38.25" customHeight="1">
      <c r="B138" s="103"/>
      <c r="C138" s="173" t="s">
        <v>200</v>
      </c>
      <c r="D138" s="173" t="s">
        <v>132</v>
      </c>
      <c r="E138" s="174" t="s">
        <v>400</v>
      </c>
      <c r="F138" s="175" t="s">
        <v>401</v>
      </c>
      <c r="G138" s="176" t="s">
        <v>179</v>
      </c>
      <c r="H138" s="177">
        <v>32.375</v>
      </c>
      <c r="I138" s="178"/>
      <c r="J138" s="179">
        <f>ROUND(I138*H138,2)</f>
        <v>0</v>
      </c>
      <c r="K138" s="175" t="s">
        <v>343</v>
      </c>
      <c r="L138" s="103"/>
      <c r="M138" s="180" t="s">
        <v>5</v>
      </c>
      <c r="N138" s="181" t="s">
        <v>43</v>
      </c>
      <c r="O138" s="104"/>
      <c r="P138" s="182">
        <f>O138*H138</f>
        <v>0</v>
      </c>
      <c r="Q138" s="182">
        <v>0</v>
      </c>
      <c r="R138" s="182">
        <f>Q138*H138</f>
        <v>0</v>
      </c>
      <c r="S138" s="182">
        <v>0</v>
      </c>
      <c r="T138" s="183">
        <f>S138*H138</f>
        <v>0</v>
      </c>
      <c r="AR138" s="92" t="s">
        <v>136</v>
      </c>
      <c r="AT138" s="92" t="s">
        <v>132</v>
      </c>
      <c r="AU138" s="92" t="s">
        <v>82</v>
      </c>
      <c r="AY138" s="92" t="s">
        <v>131</v>
      </c>
      <c r="BE138" s="184">
        <f>IF(N138="základní",J138,0)</f>
        <v>0</v>
      </c>
      <c r="BF138" s="184">
        <f>IF(N138="snížená",J138,0)</f>
        <v>0</v>
      </c>
      <c r="BG138" s="184">
        <f>IF(N138="zákl. přenesená",J138,0)</f>
        <v>0</v>
      </c>
      <c r="BH138" s="184">
        <f>IF(N138="sníž. přenesená",J138,0)</f>
        <v>0</v>
      </c>
      <c r="BI138" s="184">
        <f>IF(N138="nulová",J138,0)</f>
        <v>0</v>
      </c>
      <c r="BJ138" s="92" t="s">
        <v>80</v>
      </c>
      <c r="BK138" s="184">
        <f>ROUND(I138*H138,2)</f>
        <v>0</v>
      </c>
      <c r="BL138" s="92" t="s">
        <v>136</v>
      </c>
      <c r="BM138" s="92" t="s">
        <v>402</v>
      </c>
    </row>
    <row r="139" spans="2:47" s="102" customFormat="1" ht="94.5">
      <c r="B139" s="103"/>
      <c r="D139" s="185" t="s">
        <v>180</v>
      </c>
      <c r="F139" s="186" t="s">
        <v>403</v>
      </c>
      <c r="L139" s="103"/>
      <c r="M139" s="187"/>
      <c r="N139" s="104"/>
      <c r="O139" s="104"/>
      <c r="P139" s="104"/>
      <c r="Q139" s="104"/>
      <c r="R139" s="104"/>
      <c r="S139" s="104"/>
      <c r="T139" s="188"/>
      <c r="AT139" s="92" t="s">
        <v>180</v>
      </c>
      <c r="AU139" s="92" t="s">
        <v>82</v>
      </c>
    </row>
    <row r="140" spans="2:51" s="190" customFormat="1" ht="13.5">
      <c r="B140" s="189"/>
      <c r="D140" s="185" t="s">
        <v>182</v>
      </c>
      <c r="E140" s="191" t="s">
        <v>5</v>
      </c>
      <c r="F140" s="192" t="s">
        <v>351</v>
      </c>
      <c r="H140" s="193">
        <v>32.375</v>
      </c>
      <c r="L140" s="189"/>
      <c r="M140" s="194"/>
      <c r="N140" s="195"/>
      <c r="O140" s="195"/>
      <c r="P140" s="195"/>
      <c r="Q140" s="195"/>
      <c r="R140" s="195"/>
      <c r="S140" s="195"/>
      <c r="T140" s="196"/>
      <c r="AT140" s="191" t="s">
        <v>182</v>
      </c>
      <c r="AU140" s="191" t="s">
        <v>82</v>
      </c>
      <c r="AV140" s="190" t="s">
        <v>82</v>
      </c>
      <c r="AW140" s="190" t="s">
        <v>35</v>
      </c>
      <c r="AX140" s="190" t="s">
        <v>80</v>
      </c>
      <c r="AY140" s="191" t="s">
        <v>131</v>
      </c>
    </row>
    <row r="141" spans="2:65" s="102" customFormat="1" ht="51" customHeight="1">
      <c r="B141" s="103"/>
      <c r="C141" s="173" t="s">
        <v>205</v>
      </c>
      <c r="D141" s="173" t="s">
        <v>132</v>
      </c>
      <c r="E141" s="174" t="s">
        <v>404</v>
      </c>
      <c r="F141" s="175" t="s">
        <v>405</v>
      </c>
      <c r="G141" s="176" t="s">
        <v>179</v>
      </c>
      <c r="H141" s="177">
        <v>12.636</v>
      </c>
      <c r="I141" s="178"/>
      <c r="J141" s="179">
        <f>ROUND(I141*H141,2)</f>
        <v>0</v>
      </c>
      <c r="K141" s="175" t="s">
        <v>343</v>
      </c>
      <c r="L141" s="103"/>
      <c r="M141" s="180" t="s">
        <v>5</v>
      </c>
      <c r="N141" s="181" t="s">
        <v>43</v>
      </c>
      <c r="O141" s="104"/>
      <c r="P141" s="182">
        <f>O141*H141</f>
        <v>0</v>
      </c>
      <c r="Q141" s="182">
        <v>0</v>
      </c>
      <c r="R141" s="182">
        <f>Q141*H141</f>
        <v>0</v>
      </c>
      <c r="S141" s="182">
        <v>0</v>
      </c>
      <c r="T141" s="183">
        <f>S141*H141</f>
        <v>0</v>
      </c>
      <c r="AR141" s="92" t="s">
        <v>136</v>
      </c>
      <c r="AT141" s="92" t="s">
        <v>132</v>
      </c>
      <c r="AU141" s="92" t="s">
        <v>82</v>
      </c>
      <c r="AY141" s="92" t="s">
        <v>131</v>
      </c>
      <c r="BE141" s="184">
        <f>IF(N141="základní",J141,0)</f>
        <v>0</v>
      </c>
      <c r="BF141" s="184">
        <f>IF(N141="snížená",J141,0)</f>
        <v>0</v>
      </c>
      <c r="BG141" s="184">
        <f>IF(N141="zákl. přenesená",J141,0)</f>
        <v>0</v>
      </c>
      <c r="BH141" s="184">
        <f>IF(N141="sníž. přenesená",J141,0)</f>
        <v>0</v>
      </c>
      <c r="BI141" s="184">
        <f>IF(N141="nulová",J141,0)</f>
        <v>0</v>
      </c>
      <c r="BJ141" s="92" t="s">
        <v>80</v>
      </c>
      <c r="BK141" s="184">
        <f>ROUND(I141*H141,2)</f>
        <v>0</v>
      </c>
      <c r="BL141" s="92" t="s">
        <v>136</v>
      </c>
      <c r="BM141" s="92" t="s">
        <v>406</v>
      </c>
    </row>
    <row r="142" spans="2:47" s="102" customFormat="1" ht="189">
      <c r="B142" s="103"/>
      <c r="D142" s="185" t="s">
        <v>180</v>
      </c>
      <c r="F142" s="186" t="s">
        <v>407</v>
      </c>
      <c r="L142" s="103"/>
      <c r="M142" s="187"/>
      <c r="N142" s="104"/>
      <c r="O142" s="104"/>
      <c r="P142" s="104"/>
      <c r="Q142" s="104"/>
      <c r="R142" s="104"/>
      <c r="S142" s="104"/>
      <c r="T142" s="188"/>
      <c r="AT142" s="92" t="s">
        <v>180</v>
      </c>
      <c r="AU142" s="92" t="s">
        <v>82</v>
      </c>
    </row>
    <row r="143" spans="2:51" s="190" customFormat="1" ht="13.5">
      <c r="B143" s="189"/>
      <c r="D143" s="185" t="s">
        <v>182</v>
      </c>
      <c r="E143" s="191" t="s">
        <v>5</v>
      </c>
      <c r="F143" s="192" t="s">
        <v>408</v>
      </c>
      <c r="H143" s="193">
        <v>11.46</v>
      </c>
      <c r="L143" s="189"/>
      <c r="M143" s="194"/>
      <c r="N143" s="195"/>
      <c r="O143" s="195"/>
      <c r="P143" s="195"/>
      <c r="Q143" s="195"/>
      <c r="R143" s="195"/>
      <c r="S143" s="195"/>
      <c r="T143" s="196"/>
      <c r="AT143" s="191" t="s">
        <v>182</v>
      </c>
      <c r="AU143" s="191" t="s">
        <v>82</v>
      </c>
      <c r="AV143" s="190" t="s">
        <v>82</v>
      </c>
      <c r="AW143" s="190" t="s">
        <v>35</v>
      </c>
      <c r="AX143" s="190" t="s">
        <v>72</v>
      </c>
      <c r="AY143" s="191" t="s">
        <v>131</v>
      </c>
    </row>
    <row r="144" spans="2:51" s="190" customFormat="1" ht="13.5">
      <c r="B144" s="189"/>
      <c r="D144" s="185" t="s">
        <v>182</v>
      </c>
      <c r="E144" s="191" t="s">
        <v>5</v>
      </c>
      <c r="F144" s="192" t="s">
        <v>409</v>
      </c>
      <c r="H144" s="193">
        <v>1.176</v>
      </c>
      <c r="L144" s="189"/>
      <c r="M144" s="194"/>
      <c r="N144" s="195"/>
      <c r="O144" s="195"/>
      <c r="P144" s="195"/>
      <c r="Q144" s="195"/>
      <c r="R144" s="195"/>
      <c r="S144" s="195"/>
      <c r="T144" s="196"/>
      <c r="AT144" s="191" t="s">
        <v>182</v>
      </c>
      <c r="AU144" s="191" t="s">
        <v>82</v>
      </c>
      <c r="AV144" s="190" t="s">
        <v>82</v>
      </c>
      <c r="AW144" s="190" t="s">
        <v>35</v>
      </c>
      <c r="AX144" s="190" t="s">
        <v>72</v>
      </c>
      <c r="AY144" s="191" t="s">
        <v>131</v>
      </c>
    </row>
    <row r="145" spans="2:51" s="198" customFormat="1" ht="13.5">
      <c r="B145" s="197"/>
      <c r="D145" s="185" t="s">
        <v>182</v>
      </c>
      <c r="E145" s="199" t="s">
        <v>5</v>
      </c>
      <c r="F145" s="200" t="s">
        <v>185</v>
      </c>
      <c r="H145" s="201">
        <v>12.636</v>
      </c>
      <c r="L145" s="197"/>
      <c r="M145" s="202"/>
      <c r="N145" s="203"/>
      <c r="O145" s="203"/>
      <c r="P145" s="203"/>
      <c r="Q145" s="203"/>
      <c r="R145" s="203"/>
      <c r="S145" s="203"/>
      <c r="T145" s="204"/>
      <c r="AT145" s="199" t="s">
        <v>182</v>
      </c>
      <c r="AU145" s="199" t="s">
        <v>82</v>
      </c>
      <c r="AV145" s="198" t="s">
        <v>136</v>
      </c>
      <c r="AW145" s="198" t="s">
        <v>35</v>
      </c>
      <c r="AX145" s="198" t="s">
        <v>80</v>
      </c>
      <c r="AY145" s="199" t="s">
        <v>131</v>
      </c>
    </row>
    <row r="146" spans="2:65" s="102" customFormat="1" ht="25.5" customHeight="1">
      <c r="B146" s="103"/>
      <c r="C146" s="173" t="s">
        <v>210</v>
      </c>
      <c r="D146" s="173" t="s">
        <v>132</v>
      </c>
      <c r="E146" s="174" t="s">
        <v>410</v>
      </c>
      <c r="F146" s="175" t="s">
        <v>411</v>
      </c>
      <c r="G146" s="176" t="s">
        <v>179</v>
      </c>
      <c r="H146" s="177">
        <v>12.636</v>
      </c>
      <c r="I146" s="178"/>
      <c r="J146" s="179">
        <f>ROUND(I146*H146,2)</f>
        <v>0</v>
      </c>
      <c r="K146" s="175" t="s">
        <v>343</v>
      </c>
      <c r="L146" s="103"/>
      <c r="M146" s="180" t="s">
        <v>5</v>
      </c>
      <c r="N146" s="181" t="s">
        <v>43</v>
      </c>
      <c r="O146" s="104"/>
      <c r="P146" s="182">
        <f>O146*H146</f>
        <v>0</v>
      </c>
      <c r="Q146" s="182">
        <v>0</v>
      </c>
      <c r="R146" s="182">
        <f>Q146*H146</f>
        <v>0</v>
      </c>
      <c r="S146" s="182">
        <v>0</v>
      </c>
      <c r="T146" s="183">
        <f>S146*H146</f>
        <v>0</v>
      </c>
      <c r="AR146" s="92" t="s">
        <v>136</v>
      </c>
      <c r="AT146" s="92" t="s">
        <v>132</v>
      </c>
      <c r="AU146" s="92" t="s">
        <v>82</v>
      </c>
      <c r="AY146" s="92" t="s">
        <v>131</v>
      </c>
      <c r="BE146" s="184">
        <f>IF(N146="základní",J146,0)</f>
        <v>0</v>
      </c>
      <c r="BF146" s="184">
        <f>IF(N146="snížená",J146,0)</f>
        <v>0</v>
      </c>
      <c r="BG146" s="184">
        <f>IF(N146="zákl. přenesená",J146,0)</f>
        <v>0</v>
      </c>
      <c r="BH146" s="184">
        <f>IF(N146="sníž. přenesená",J146,0)</f>
        <v>0</v>
      </c>
      <c r="BI146" s="184">
        <f>IF(N146="nulová",J146,0)</f>
        <v>0</v>
      </c>
      <c r="BJ146" s="92" t="s">
        <v>80</v>
      </c>
      <c r="BK146" s="184">
        <f>ROUND(I146*H146,2)</f>
        <v>0</v>
      </c>
      <c r="BL146" s="92" t="s">
        <v>136</v>
      </c>
      <c r="BM146" s="92" t="s">
        <v>412</v>
      </c>
    </row>
    <row r="147" spans="2:47" s="102" customFormat="1" ht="148.5">
      <c r="B147" s="103"/>
      <c r="D147" s="185" t="s">
        <v>180</v>
      </c>
      <c r="F147" s="186" t="s">
        <v>413</v>
      </c>
      <c r="L147" s="103"/>
      <c r="M147" s="187"/>
      <c r="N147" s="104"/>
      <c r="O147" s="104"/>
      <c r="P147" s="104"/>
      <c r="Q147" s="104"/>
      <c r="R147" s="104"/>
      <c r="S147" s="104"/>
      <c r="T147" s="188"/>
      <c r="AT147" s="92" t="s">
        <v>180</v>
      </c>
      <c r="AU147" s="92" t="s">
        <v>82</v>
      </c>
    </row>
    <row r="148" spans="2:51" s="190" customFormat="1" ht="13.5">
      <c r="B148" s="189"/>
      <c r="D148" s="185" t="s">
        <v>182</v>
      </c>
      <c r="E148" s="191" t="s">
        <v>5</v>
      </c>
      <c r="F148" s="192" t="s">
        <v>408</v>
      </c>
      <c r="H148" s="193">
        <v>11.46</v>
      </c>
      <c r="L148" s="189"/>
      <c r="M148" s="194"/>
      <c r="N148" s="195"/>
      <c r="O148" s="195"/>
      <c r="P148" s="195"/>
      <c r="Q148" s="195"/>
      <c r="R148" s="195"/>
      <c r="S148" s="195"/>
      <c r="T148" s="196"/>
      <c r="AT148" s="191" t="s">
        <v>182</v>
      </c>
      <c r="AU148" s="191" t="s">
        <v>82</v>
      </c>
      <c r="AV148" s="190" t="s">
        <v>82</v>
      </c>
      <c r="AW148" s="190" t="s">
        <v>35</v>
      </c>
      <c r="AX148" s="190" t="s">
        <v>72</v>
      </c>
      <c r="AY148" s="191" t="s">
        <v>131</v>
      </c>
    </row>
    <row r="149" spans="2:51" s="190" customFormat="1" ht="13.5">
      <c r="B149" s="189"/>
      <c r="D149" s="185" t="s">
        <v>182</v>
      </c>
      <c r="E149" s="191" t="s">
        <v>5</v>
      </c>
      <c r="F149" s="192" t="s">
        <v>409</v>
      </c>
      <c r="H149" s="193">
        <v>1.176</v>
      </c>
      <c r="L149" s="189"/>
      <c r="M149" s="194"/>
      <c r="N149" s="195"/>
      <c r="O149" s="195"/>
      <c r="P149" s="195"/>
      <c r="Q149" s="195"/>
      <c r="R149" s="195"/>
      <c r="S149" s="195"/>
      <c r="T149" s="196"/>
      <c r="AT149" s="191" t="s">
        <v>182</v>
      </c>
      <c r="AU149" s="191" t="s">
        <v>82</v>
      </c>
      <c r="AV149" s="190" t="s">
        <v>82</v>
      </c>
      <c r="AW149" s="190" t="s">
        <v>35</v>
      </c>
      <c r="AX149" s="190" t="s">
        <v>72</v>
      </c>
      <c r="AY149" s="191" t="s">
        <v>131</v>
      </c>
    </row>
    <row r="150" spans="2:51" s="198" customFormat="1" ht="13.5">
      <c r="B150" s="197"/>
      <c r="D150" s="185" t="s">
        <v>182</v>
      </c>
      <c r="E150" s="199" t="s">
        <v>5</v>
      </c>
      <c r="F150" s="200" t="s">
        <v>185</v>
      </c>
      <c r="H150" s="201">
        <v>12.636</v>
      </c>
      <c r="L150" s="197"/>
      <c r="M150" s="202"/>
      <c r="N150" s="203"/>
      <c r="O150" s="203"/>
      <c r="P150" s="203"/>
      <c r="Q150" s="203"/>
      <c r="R150" s="203"/>
      <c r="S150" s="203"/>
      <c r="T150" s="204"/>
      <c r="AT150" s="199" t="s">
        <v>182</v>
      </c>
      <c r="AU150" s="199" t="s">
        <v>82</v>
      </c>
      <c r="AV150" s="198" t="s">
        <v>136</v>
      </c>
      <c r="AW150" s="198" t="s">
        <v>35</v>
      </c>
      <c r="AX150" s="198" t="s">
        <v>80</v>
      </c>
      <c r="AY150" s="199" t="s">
        <v>131</v>
      </c>
    </row>
    <row r="151" spans="2:65" s="102" customFormat="1" ht="16.5" customHeight="1">
      <c r="B151" s="103"/>
      <c r="C151" s="173" t="s">
        <v>214</v>
      </c>
      <c r="D151" s="173" t="s">
        <v>132</v>
      </c>
      <c r="E151" s="174" t="s">
        <v>414</v>
      </c>
      <c r="F151" s="175" t="s">
        <v>415</v>
      </c>
      <c r="G151" s="176" t="s">
        <v>179</v>
      </c>
      <c r="H151" s="177">
        <v>12.636</v>
      </c>
      <c r="I151" s="178"/>
      <c r="J151" s="179">
        <f>ROUND(I151*H151,2)</f>
        <v>0</v>
      </c>
      <c r="K151" s="175" t="s">
        <v>343</v>
      </c>
      <c r="L151" s="103"/>
      <c r="M151" s="180" t="s">
        <v>5</v>
      </c>
      <c r="N151" s="181" t="s">
        <v>43</v>
      </c>
      <c r="O151" s="104"/>
      <c r="P151" s="182">
        <f>O151*H151</f>
        <v>0</v>
      </c>
      <c r="Q151" s="182">
        <v>0</v>
      </c>
      <c r="R151" s="182">
        <f>Q151*H151</f>
        <v>0</v>
      </c>
      <c r="S151" s="182">
        <v>0</v>
      </c>
      <c r="T151" s="183">
        <f>S151*H151</f>
        <v>0</v>
      </c>
      <c r="AR151" s="92" t="s">
        <v>136</v>
      </c>
      <c r="AT151" s="92" t="s">
        <v>132</v>
      </c>
      <c r="AU151" s="92" t="s">
        <v>82</v>
      </c>
      <c r="AY151" s="92" t="s">
        <v>131</v>
      </c>
      <c r="BE151" s="184">
        <f>IF(N151="základní",J151,0)</f>
        <v>0</v>
      </c>
      <c r="BF151" s="184">
        <f>IF(N151="snížená",J151,0)</f>
        <v>0</v>
      </c>
      <c r="BG151" s="184">
        <f>IF(N151="zákl. přenesená",J151,0)</f>
        <v>0</v>
      </c>
      <c r="BH151" s="184">
        <f>IF(N151="sníž. přenesená",J151,0)</f>
        <v>0</v>
      </c>
      <c r="BI151" s="184">
        <f>IF(N151="nulová",J151,0)</f>
        <v>0</v>
      </c>
      <c r="BJ151" s="92" t="s">
        <v>80</v>
      </c>
      <c r="BK151" s="184">
        <f>ROUND(I151*H151,2)</f>
        <v>0</v>
      </c>
      <c r="BL151" s="92" t="s">
        <v>136</v>
      </c>
      <c r="BM151" s="92" t="s">
        <v>416</v>
      </c>
    </row>
    <row r="152" spans="2:47" s="102" customFormat="1" ht="297">
      <c r="B152" s="103"/>
      <c r="D152" s="185" t="s">
        <v>180</v>
      </c>
      <c r="F152" s="186" t="s">
        <v>417</v>
      </c>
      <c r="L152" s="103"/>
      <c r="M152" s="187"/>
      <c r="N152" s="104"/>
      <c r="O152" s="104"/>
      <c r="P152" s="104"/>
      <c r="Q152" s="104"/>
      <c r="R152" s="104"/>
      <c r="S152" s="104"/>
      <c r="T152" s="188"/>
      <c r="AT152" s="92" t="s">
        <v>180</v>
      </c>
      <c r="AU152" s="92" t="s">
        <v>82</v>
      </c>
    </row>
    <row r="153" spans="2:51" s="190" customFormat="1" ht="13.5">
      <c r="B153" s="189"/>
      <c r="D153" s="185" t="s">
        <v>182</v>
      </c>
      <c r="E153" s="191" t="s">
        <v>5</v>
      </c>
      <c r="F153" s="192" t="s">
        <v>408</v>
      </c>
      <c r="H153" s="193">
        <v>11.46</v>
      </c>
      <c r="L153" s="189"/>
      <c r="M153" s="194"/>
      <c r="N153" s="195"/>
      <c r="O153" s="195"/>
      <c r="P153" s="195"/>
      <c r="Q153" s="195"/>
      <c r="R153" s="195"/>
      <c r="S153" s="195"/>
      <c r="T153" s="196"/>
      <c r="AT153" s="191" t="s">
        <v>182</v>
      </c>
      <c r="AU153" s="191" t="s">
        <v>82</v>
      </c>
      <c r="AV153" s="190" t="s">
        <v>82</v>
      </c>
      <c r="AW153" s="190" t="s">
        <v>35</v>
      </c>
      <c r="AX153" s="190" t="s">
        <v>72</v>
      </c>
      <c r="AY153" s="191" t="s">
        <v>131</v>
      </c>
    </row>
    <row r="154" spans="2:51" s="190" customFormat="1" ht="13.5">
      <c r="B154" s="189"/>
      <c r="D154" s="185" t="s">
        <v>182</v>
      </c>
      <c r="E154" s="191" t="s">
        <v>5</v>
      </c>
      <c r="F154" s="192" t="s">
        <v>409</v>
      </c>
      <c r="H154" s="193">
        <v>1.176</v>
      </c>
      <c r="L154" s="189"/>
      <c r="M154" s="194"/>
      <c r="N154" s="195"/>
      <c r="O154" s="195"/>
      <c r="P154" s="195"/>
      <c r="Q154" s="195"/>
      <c r="R154" s="195"/>
      <c r="S154" s="195"/>
      <c r="T154" s="196"/>
      <c r="AT154" s="191" t="s">
        <v>182</v>
      </c>
      <c r="AU154" s="191" t="s">
        <v>82</v>
      </c>
      <c r="AV154" s="190" t="s">
        <v>82</v>
      </c>
      <c r="AW154" s="190" t="s">
        <v>35</v>
      </c>
      <c r="AX154" s="190" t="s">
        <v>72</v>
      </c>
      <c r="AY154" s="191" t="s">
        <v>131</v>
      </c>
    </row>
    <row r="155" spans="2:51" s="198" customFormat="1" ht="13.5">
      <c r="B155" s="197"/>
      <c r="D155" s="185" t="s">
        <v>182</v>
      </c>
      <c r="E155" s="199" t="s">
        <v>5</v>
      </c>
      <c r="F155" s="200" t="s">
        <v>185</v>
      </c>
      <c r="H155" s="201">
        <v>12.636</v>
      </c>
      <c r="L155" s="197"/>
      <c r="M155" s="202"/>
      <c r="N155" s="203"/>
      <c r="O155" s="203"/>
      <c r="P155" s="203"/>
      <c r="Q155" s="203"/>
      <c r="R155" s="203"/>
      <c r="S155" s="203"/>
      <c r="T155" s="204"/>
      <c r="AT155" s="199" t="s">
        <v>182</v>
      </c>
      <c r="AU155" s="199" t="s">
        <v>82</v>
      </c>
      <c r="AV155" s="198" t="s">
        <v>136</v>
      </c>
      <c r="AW155" s="198" t="s">
        <v>35</v>
      </c>
      <c r="AX155" s="198" t="s">
        <v>80</v>
      </c>
      <c r="AY155" s="199" t="s">
        <v>131</v>
      </c>
    </row>
    <row r="156" spans="2:65" s="102" customFormat="1" ht="16.5" customHeight="1">
      <c r="B156" s="103"/>
      <c r="C156" s="173" t="s">
        <v>217</v>
      </c>
      <c r="D156" s="173" t="s">
        <v>132</v>
      </c>
      <c r="E156" s="174" t="s">
        <v>418</v>
      </c>
      <c r="F156" s="175" t="s">
        <v>419</v>
      </c>
      <c r="G156" s="176" t="s">
        <v>320</v>
      </c>
      <c r="H156" s="177">
        <v>25.272</v>
      </c>
      <c r="I156" s="178"/>
      <c r="J156" s="179">
        <f>ROUND(I156*H156,2)</f>
        <v>0</v>
      </c>
      <c r="K156" s="175" t="s">
        <v>343</v>
      </c>
      <c r="L156" s="103"/>
      <c r="M156" s="180" t="s">
        <v>5</v>
      </c>
      <c r="N156" s="181" t="s">
        <v>43</v>
      </c>
      <c r="O156" s="104"/>
      <c r="P156" s="182">
        <f>O156*H156</f>
        <v>0</v>
      </c>
      <c r="Q156" s="182">
        <v>0</v>
      </c>
      <c r="R156" s="182">
        <f>Q156*H156</f>
        <v>0</v>
      </c>
      <c r="S156" s="182">
        <v>0</v>
      </c>
      <c r="T156" s="183">
        <f>S156*H156</f>
        <v>0</v>
      </c>
      <c r="AR156" s="92" t="s">
        <v>136</v>
      </c>
      <c r="AT156" s="92" t="s">
        <v>132</v>
      </c>
      <c r="AU156" s="92" t="s">
        <v>82</v>
      </c>
      <c r="AY156" s="92" t="s">
        <v>131</v>
      </c>
      <c r="BE156" s="184">
        <f>IF(N156="základní",J156,0)</f>
        <v>0</v>
      </c>
      <c r="BF156" s="184">
        <f>IF(N156="snížená",J156,0)</f>
        <v>0</v>
      </c>
      <c r="BG156" s="184">
        <f>IF(N156="zákl. přenesená",J156,0)</f>
        <v>0</v>
      </c>
      <c r="BH156" s="184">
        <f>IF(N156="sníž. přenesená",J156,0)</f>
        <v>0</v>
      </c>
      <c r="BI156" s="184">
        <f>IF(N156="nulová",J156,0)</f>
        <v>0</v>
      </c>
      <c r="BJ156" s="92" t="s">
        <v>80</v>
      </c>
      <c r="BK156" s="184">
        <f>ROUND(I156*H156,2)</f>
        <v>0</v>
      </c>
      <c r="BL156" s="92" t="s">
        <v>136</v>
      </c>
      <c r="BM156" s="92" t="s">
        <v>420</v>
      </c>
    </row>
    <row r="157" spans="2:47" s="102" customFormat="1" ht="297">
      <c r="B157" s="103"/>
      <c r="D157" s="185" t="s">
        <v>180</v>
      </c>
      <c r="F157" s="186" t="s">
        <v>417</v>
      </c>
      <c r="L157" s="103"/>
      <c r="M157" s="187"/>
      <c r="N157" s="104"/>
      <c r="O157" s="104"/>
      <c r="P157" s="104"/>
      <c r="Q157" s="104"/>
      <c r="R157" s="104"/>
      <c r="S157" s="104"/>
      <c r="T157" s="188"/>
      <c r="AT157" s="92" t="s">
        <v>180</v>
      </c>
      <c r="AU157" s="92" t="s">
        <v>82</v>
      </c>
    </row>
    <row r="158" spans="2:51" s="190" customFormat="1" ht="13.5">
      <c r="B158" s="189"/>
      <c r="D158" s="185" t="s">
        <v>182</v>
      </c>
      <c r="E158" s="191" t="s">
        <v>5</v>
      </c>
      <c r="F158" s="192" t="s">
        <v>421</v>
      </c>
      <c r="H158" s="193">
        <v>25.272</v>
      </c>
      <c r="L158" s="189"/>
      <c r="M158" s="194"/>
      <c r="N158" s="195"/>
      <c r="O158" s="195"/>
      <c r="P158" s="195"/>
      <c r="Q158" s="195"/>
      <c r="R158" s="195"/>
      <c r="S158" s="195"/>
      <c r="T158" s="196"/>
      <c r="AT158" s="191" t="s">
        <v>182</v>
      </c>
      <c r="AU158" s="191" t="s">
        <v>82</v>
      </c>
      <c r="AV158" s="190" t="s">
        <v>82</v>
      </c>
      <c r="AW158" s="190" t="s">
        <v>35</v>
      </c>
      <c r="AX158" s="190" t="s">
        <v>80</v>
      </c>
      <c r="AY158" s="191" t="s">
        <v>131</v>
      </c>
    </row>
    <row r="159" spans="2:65" s="102" customFormat="1" ht="38.25" customHeight="1">
      <c r="B159" s="103"/>
      <c r="C159" s="173" t="s">
        <v>10</v>
      </c>
      <c r="D159" s="173" t="s">
        <v>132</v>
      </c>
      <c r="E159" s="174" t="s">
        <v>422</v>
      </c>
      <c r="F159" s="175" t="s">
        <v>423</v>
      </c>
      <c r="G159" s="176" t="s">
        <v>179</v>
      </c>
      <c r="H159" s="177">
        <v>30.792</v>
      </c>
      <c r="I159" s="178"/>
      <c r="J159" s="179">
        <f>ROUND(I159*H159,2)</f>
        <v>0</v>
      </c>
      <c r="K159" s="175" t="s">
        <v>343</v>
      </c>
      <c r="L159" s="103"/>
      <c r="M159" s="180" t="s">
        <v>5</v>
      </c>
      <c r="N159" s="181" t="s">
        <v>43</v>
      </c>
      <c r="O159" s="104"/>
      <c r="P159" s="182">
        <f>O159*H159</f>
        <v>0</v>
      </c>
      <c r="Q159" s="182">
        <v>0</v>
      </c>
      <c r="R159" s="182">
        <f>Q159*H159</f>
        <v>0</v>
      </c>
      <c r="S159" s="182">
        <v>0</v>
      </c>
      <c r="T159" s="183">
        <f>S159*H159</f>
        <v>0</v>
      </c>
      <c r="AR159" s="92" t="s">
        <v>136</v>
      </c>
      <c r="AT159" s="92" t="s">
        <v>132</v>
      </c>
      <c r="AU159" s="92" t="s">
        <v>82</v>
      </c>
      <c r="AY159" s="92" t="s">
        <v>131</v>
      </c>
      <c r="BE159" s="184">
        <f>IF(N159="základní",J159,0)</f>
        <v>0</v>
      </c>
      <c r="BF159" s="184">
        <f>IF(N159="snížená",J159,0)</f>
        <v>0</v>
      </c>
      <c r="BG159" s="184">
        <f>IF(N159="zákl. přenesená",J159,0)</f>
        <v>0</v>
      </c>
      <c r="BH159" s="184">
        <f>IF(N159="sníž. přenesená",J159,0)</f>
        <v>0</v>
      </c>
      <c r="BI159" s="184">
        <f>IF(N159="nulová",J159,0)</f>
        <v>0</v>
      </c>
      <c r="BJ159" s="92" t="s">
        <v>80</v>
      </c>
      <c r="BK159" s="184">
        <f>ROUND(I159*H159,2)</f>
        <v>0</v>
      </c>
      <c r="BL159" s="92" t="s">
        <v>136</v>
      </c>
      <c r="BM159" s="92" t="s">
        <v>424</v>
      </c>
    </row>
    <row r="160" spans="2:47" s="102" customFormat="1" ht="409.5">
      <c r="B160" s="103"/>
      <c r="D160" s="185" t="s">
        <v>180</v>
      </c>
      <c r="F160" s="186" t="s">
        <v>425</v>
      </c>
      <c r="L160" s="103"/>
      <c r="M160" s="187"/>
      <c r="N160" s="104"/>
      <c r="O160" s="104"/>
      <c r="P160" s="104"/>
      <c r="Q160" s="104"/>
      <c r="R160" s="104"/>
      <c r="S160" s="104"/>
      <c r="T160" s="188"/>
      <c r="AT160" s="92" t="s">
        <v>180</v>
      </c>
      <c r="AU160" s="92" t="s">
        <v>82</v>
      </c>
    </row>
    <row r="161" spans="2:51" s="190" customFormat="1" ht="13.5">
      <c r="B161" s="189"/>
      <c r="D161" s="185" t="s">
        <v>182</v>
      </c>
      <c r="E161" s="191" t="s">
        <v>5</v>
      </c>
      <c r="F161" s="192" t="s">
        <v>426</v>
      </c>
      <c r="H161" s="193">
        <v>22.825</v>
      </c>
      <c r="L161" s="189"/>
      <c r="M161" s="194"/>
      <c r="N161" s="195"/>
      <c r="O161" s="195"/>
      <c r="P161" s="195"/>
      <c r="Q161" s="195"/>
      <c r="R161" s="195"/>
      <c r="S161" s="195"/>
      <c r="T161" s="196"/>
      <c r="AT161" s="191" t="s">
        <v>182</v>
      </c>
      <c r="AU161" s="191" t="s">
        <v>82</v>
      </c>
      <c r="AV161" s="190" t="s">
        <v>82</v>
      </c>
      <c r="AW161" s="190" t="s">
        <v>35</v>
      </c>
      <c r="AX161" s="190" t="s">
        <v>72</v>
      </c>
      <c r="AY161" s="191" t="s">
        <v>131</v>
      </c>
    </row>
    <row r="162" spans="2:51" s="190" customFormat="1" ht="13.5">
      <c r="B162" s="189"/>
      <c r="D162" s="185" t="s">
        <v>182</v>
      </c>
      <c r="E162" s="191" t="s">
        <v>5</v>
      </c>
      <c r="F162" s="192" t="s">
        <v>427</v>
      </c>
      <c r="H162" s="193">
        <v>7.967</v>
      </c>
      <c r="L162" s="189"/>
      <c r="M162" s="194"/>
      <c r="N162" s="195"/>
      <c r="O162" s="195"/>
      <c r="P162" s="195"/>
      <c r="Q162" s="195"/>
      <c r="R162" s="195"/>
      <c r="S162" s="195"/>
      <c r="T162" s="196"/>
      <c r="AT162" s="191" t="s">
        <v>182</v>
      </c>
      <c r="AU162" s="191" t="s">
        <v>82</v>
      </c>
      <c r="AV162" s="190" t="s">
        <v>82</v>
      </c>
      <c r="AW162" s="190" t="s">
        <v>35</v>
      </c>
      <c r="AX162" s="190" t="s">
        <v>72</v>
      </c>
      <c r="AY162" s="191" t="s">
        <v>131</v>
      </c>
    </row>
    <row r="163" spans="2:51" s="198" customFormat="1" ht="13.5">
      <c r="B163" s="197"/>
      <c r="D163" s="185" t="s">
        <v>182</v>
      </c>
      <c r="E163" s="199" t="s">
        <v>5</v>
      </c>
      <c r="F163" s="200" t="s">
        <v>185</v>
      </c>
      <c r="H163" s="201">
        <v>30.792</v>
      </c>
      <c r="L163" s="197"/>
      <c r="M163" s="202"/>
      <c r="N163" s="203"/>
      <c r="O163" s="203"/>
      <c r="P163" s="203"/>
      <c r="Q163" s="203"/>
      <c r="R163" s="203"/>
      <c r="S163" s="203"/>
      <c r="T163" s="204"/>
      <c r="AT163" s="199" t="s">
        <v>182</v>
      </c>
      <c r="AU163" s="199" t="s">
        <v>82</v>
      </c>
      <c r="AV163" s="198" t="s">
        <v>136</v>
      </c>
      <c r="AW163" s="198" t="s">
        <v>35</v>
      </c>
      <c r="AX163" s="198" t="s">
        <v>80</v>
      </c>
      <c r="AY163" s="199" t="s">
        <v>131</v>
      </c>
    </row>
    <row r="164" spans="2:65" s="102" customFormat="1" ht="51" customHeight="1">
      <c r="B164" s="103"/>
      <c r="C164" s="173" t="s">
        <v>227</v>
      </c>
      <c r="D164" s="173" t="s">
        <v>132</v>
      </c>
      <c r="E164" s="174" t="s">
        <v>428</v>
      </c>
      <c r="F164" s="175" t="s">
        <v>429</v>
      </c>
      <c r="G164" s="176" t="s">
        <v>179</v>
      </c>
      <c r="H164" s="177">
        <v>6.464</v>
      </c>
      <c r="I164" s="178"/>
      <c r="J164" s="179">
        <f>ROUND(I164*H164,2)</f>
        <v>0</v>
      </c>
      <c r="K164" s="175" t="s">
        <v>343</v>
      </c>
      <c r="L164" s="103"/>
      <c r="M164" s="180" t="s">
        <v>5</v>
      </c>
      <c r="N164" s="181" t="s">
        <v>43</v>
      </c>
      <c r="O164" s="104"/>
      <c r="P164" s="182">
        <f>O164*H164</f>
        <v>0</v>
      </c>
      <c r="Q164" s="182">
        <v>0</v>
      </c>
      <c r="R164" s="182">
        <f>Q164*H164</f>
        <v>0</v>
      </c>
      <c r="S164" s="182">
        <v>0</v>
      </c>
      <c r="T164" s="183">
        <f>S164*H164</f>
        <v>0</v>
      </c>
      <c r="AR164" s="92" t="s">
        <v>136</v>
      </c>
      <c r="AT164" s="92" t="s">
        <v>132</v>
      </c>
      <c r="AU164" s="92" t="s">
        <v>82</v>
      </c>
      <c r="AY164" s="92" t="s">
        <v>131</v>
      </c>
      <c r="BE164" s="184">
        <f>IF(N164="základní",J164,0)</f>
        <v>0</v>
      </c>
      <c r="BF164" s="184">
        <f>IF(N164="snížená",J164,0)</f>
        <v>0</v>
      </c>
      <c r="BG164" s="184">
        <f>IF(N164="zákl. přenesená",J164,0)</f>
        <v>0</v>
      </c>
      <c r="BH164" s="184">
        <f>IF(N164="sníž. přenesená",J164,0)</f>
        <v>0</v>
      </c>
      <c r="BI164" s="184">
        <f>IF(N164="nulová",J164,0)</f>
        <v>0</v>
      </c>
      <c r="BJ164" s="92" t="s">
        <v>80</v>
      </c>
      <c r="BK164" s="184">
        <f>ROUND(I164*H164,2)</f>
        <v>0</v>
      </c>
      <c r="BL164" s="92" t="s">
        <v>136</v>
      </c>
      <c r="BM164" s="92" t="s">
        <v>430</v>
      </c>
    </row>
    <row r="165" spans="2:47" s="102" customFormat="1" ht="108">
      <c r="B165" s="103"/>
      <c r="D165" s="185" t="s">
        <v>180</v>
      </c>
      <c r="F165" s="186" t="s">
        <v>431</v>
      </c>
      <c r="L165" s="103"/>
      <c r="M165" s="187"/>
      <c r="N165" s="104"/>
      <c r="O165" s="104"/>
      <c r="P165" s="104"/>
      <c r="Q165" s="104"/>
      <c r="R165" s="104"/>
      <c r="S165" s="104"/>
      <c r="T165" s="188"/>
      <c r="AT165" s="92" t="s">
        <v>180</v>
      </c>
      <c r="AU165" s="92" t="s">
        <v>82</v>
      </c>
    </row>
    <row r="166" spans="2:51" s="190" customFormat="1" ht="13.5">
      <c r="B166" s="189"/>
      <c r="D166" s="185" t="s">
        <v>182</v>
      </c>
      <c r="E166" s="191" t="s">
        <v>5</v>
      </c>
      <c r="F166" s="192" t="s">
        <v>432</v>
      </c>
      <c r="H166" s="193">
        <v>6.464</v>
      </c>
      <c r="L166" s="189"/>
      <c r="M166" s="194"/>
      <c r="N166" s="195"/>
      <c r="O166" s="195"/>
      <c r="P166" s="195"/>
      <c r="Q166" s="195"/>
      <c r="R166" s="195"/>
      <c r="S166" s="195"/>
      <c r="T166" s="196"/>
      <c r="AT166" s="191" t="s">
        <v>182</v>
      </c>
      <c r="AU166" s="191" t="s">
        <v>82</v>
      </c>
      <c r="AV166" s="190" t="s">
        <v>82</v>
      </c>
      <c r="AW166" s="190" t="s">
        <v>35</v>
      </c>
      <c r="AX166" s="190" t="s">
        <v>80</v>
      </c>
      <c r="AY166" s="191" t="s">
        <v>131</v>
      </c>
    </row>
    <row r="167" spans="2:65" s="102" customFormat="1" ht="16.5" customHeight="1">
      <c r="B167" s="103"/>
      <c r="C167" s="217" t="s">
        <v>231</v>
      </c>
      <c r="D167" s="217" t="s">
        <v>433</v>
      </c>
      <c r="E167" s="218" t="s">
        <v>434</v>
      </c>
      <c r="F167" s="219" t="s">
        <v>435</v>
      </c>
      <c r="G167" s="220" t="s">
        <v>320</v>
      </c>
      <c r="H167" s="221">
        <v>12.928</v>
      </c>
      <c r="I167" s="222"/>
      <c r="J167" s="223">
        <f>ROUND(I167*H167,2)</f>
        <v>0</v>
      </c>
      <c r="K167" s="219" t="s">
        <v>343</v>
      </c>
      <c r="L167" s="224"/>
      <c r="M167" s="225" t="s">
        <v>5</v>
      </c>
      <c r="N167" s="226" t="s">
        <v>43</v>
      </c>
      <c r="O167" s="104"/>
      <c r="P167" s="182">
        <f>O167*H167</f>
        <v>0</v>
      </c>
      <c r="Q167" s="182">
        <v>1</v>
      </c>
      <c r="R167" s="182">
        <f>Q167*H167</f>
        <v>12.928</v>
      </c>
      <c r="S167" s="182">
        <v>0</v>
      </c>
      <c r="T167" s="183">
        <f>S167*H167</f>
        <v>0</v>
      </c>
      <c r="AR167" s="92" t="s">
        <v>160</v>
      </c>
      <c r="AT167" s="92" t="s">
        <v>433</v>
      </c>
      <c r="AU167" s="92" t="s">
        <v>82</v>
      </c>
      <c r="AY167" s="92" t="s">
        <v>131</v>
      </c>
      <c r="BE167" s="184">
        <f>IF(N167="základní",J167,0)</f>
        <v>0</v>
      </c>
      <c r="BF167" s="184">
        <f>IF(N167="snížená",J167,0)</f>
        <v>0</v>
      </c>
      <c r="BG167" s="184">
        <f>IF(N167="zákl. přenesená",J167,0)</f>
        <v>0</v>
      </c>
      <c r="BH167" s="184">
        <f>IF(N167="sníž. přenesená",J167,0)</f>
        <v>0</v>
      </c>
      <c r="BI167" s="184">
        <f>IF(N167="nulová",J167,0)</f>
        <v>0</v>
      </c>
      <c r="BJ167" s="92" t="s">
        <v>80</v>
      </c>
      <c r="BK167" s="184">
        <f>ROUND(I167*H167,2)</f>
        <v>0</v>
      </c>
      <c r="BL167" s="92" t="s">
        <v>136</v>
      </c>
      <c r="BM167" s="92" t="s">
        <v>436</v>
      </c>
    </row>
    <row r="168" spans="2:51" s="190" customFormat="1" ht="13.5">
      <c r="B168" s="189"/>
      <c r="D168" s="185" t="s">
        <v>182</v>
      </c>
      <c r="F168" s="192" t="s">
        <v>437</v>
      </c>
      <c r="H168" s="193">
        <v>12.928</v>
      </c>
      <c r="L168" s="189"/>
      <c r="M168" s="194"/>
      <c r="N168" s="195"/>
      <c r="O168" s="195"/>
      <c r="P168" s="195"/>
      <c r="Q168" s="195"/>
      <c r="R168" s="195"/>
      <c r="S168" s="195"/>
      <c r="T168" s="196"/>
      <c r="AT168" s="191" t="s">
        <v>182</v>
      </c>
      <c r="AU168" s="191" t="s">
        <v>82</v>
      </c>
      <c r="AV168" s="190" t="s">
        <v>82</v>
      </c>
      <c r="AW168" s="190" t="s">
        <v>6</v>
      </c>
      <c r="AX168" s="190" t="s">
        <v>80</v>
      </c>
      <c r="AY168" s="191" t="s">
        <v>131</v>
      </c>
    </row>
    <row r="169" spans="2:63" s="163" customFormat="1" ht="29.85" customHeight="1">
      <c r="B169" s="162"/>
      <c r="D169" s="164" t="s">
        <v>71</v>
      </c>
      <c r="E169" s="215" t="s">
        <v>136</v>
      </c>
      <c r="F169" s="215" t="s">
        <v>226</v>
      </c>
      <c r="J169" s="216">
        <f>BK169</f>
        <v>0</v>
      </c>
      <c r="L169" s="162"/>
      <c r="M169" s="167"/>
      <c r="N169" s="168"/>
      <c r="O169" s="168"/>
      <c r="P169" s="169">
        <f>SUM(P170:P178)</f>
        <v>0</v>
      </c>
      <c r="Q169" s="168"/>
      <c r="R169" s="169">
        <f>SUM(R170:R178)</f>
        <v>0</v>
      </c>
      <c r="S169" s="168"/>
      <c r="T169" s="170">
        <f>SUM(T170:T178)</f>
        <v>0</v>
      </c>
      <c r="AR169" s="164" t="s">
        <v>80</v>
      </c>
      <c r="AT169" s="171" t="s">
        <v>71</v>
      </c>
      <c r="AU169" s="171" t="s">
        <v>80</v>
      </c>
      <c r="AY169" s="164" t="s">
        <v>131</v>
      </c>
      <c r="BK169" s="172">
        <f>SUM(BK170:BK178)</f>
        <v>0</v>
      </c>
    </row>
    <row r="170" spans="2:65" s="102" customFormat="1" ht="25.5" customHeight="1">
      <c r="B170" s="103"/>
      <c r="C170" s="173" t="s">
        <v>234</v>
      </c>
      <c r="D170" s="173" t="s">
        <v>132</v>
      </c>
      <c r="E170" s="174" t="s">
        <v>438</v>
      </c>
      <c r="F170" s="175" t="s">
        <v>439</v>
      </c>
      <c r="G170" s="176" t="s">
        <v>179</v>
      </c>
      <c r="H170" s="177">
        <v>0.4</v>
      </c>
      <c r="I170" s="178"/>
      <c r="J170" s="179">
        <f>ROUND(I170*H170,2)</f>
        <v>0</v>
      </c>
      <c r="K170" s="175" t="s">
        <v>343</v>
      </c>
      <c r="L170" s="103"/>
      <c r="M170" s="180" t="s">
        <v>5</v>
      </c>
      <c r="N170" s="181" t="s">
        <v>43</v>
      </c>
      <c r="O170" s="104"/>
      <c r="P170" s="182">
        <f>O170*H170</f>
        <v>0</v>
      </c>
      <c r="Q170" s="182">
        <v>0</v>
      </c>
      <c r="R170" s="182">
        <f>Q170*H170</f>
        <v>0</v>
      </c>
      <c r="S170" s="182">
        <v>0</v>
      </c>
      <c r="T170" s="183">
        <f>S170*H170</f>
        <v>0</v>
      </c>
      <c r="AR170" s="92" t="s">
        <v>136</v>
      </c>
      <c r="AT170" s="92" t="s">
        <v>132</v>
      </c>
      <c r="AU170" s="92" t="s">
        <v>82</v>
      </c>
      <c r="AY170" s="92" t="s">
        <v>131</v>
      </c>
      <c r="BE170" s="184">
        <f>IF(N170="základní",J170,0)</f>
        <v>0</v>
      </c>
      <c r="BF170" s="184">
        <f>IF(N170="snížená",J170,0)</f>
        <v>0</v>
      </c>
      <c r="BG170" s="184">
        <f>IF(N170="zákl. přenesená",J170,0)</f>
        <v>0</v>
      </c>
      <c r="BH170" s="184">
        <f>IF(N170="sníž. přenesená",J170,0)</f>
        <v>0</v>
      </c>
      <c r="BI170" s="184">
        <f>IF(N170="nulová",J170,0)</f>
        <v>0</v>
      </c>
      <c r="BJ170" s="92" t="s">
        <v>80</v>
      </c>
      <c r="BK170" s="184">
        <f>ROUND(I170*H170,2)</f>
        <v>0</v>
      </c>
      <c r="BL170" s="92" t="s">
        <v>136</v>
      </c>
      <c r="BM170" s="92" t="s">
        <v>440</v>
      </c>
    </row>
    <row r="171" spans="2:47" s="102" customFormat="1" ht="54">
      <c r="B171" s="103"/>
      <c r="D171" s="185" t="s">
        <v>180</v>
      </c>
      <c r="F171" s="186" t="s">
        <v>441</v>
      </c>
      <c r="L171" s="103"/>
      <c r="M171" s="187"/>
      <c r="N171" s="104"/>
      <c r="O171" s="104"/>
      <c r="P171" s="104"/>
      <c r="Q171" s="104"/>
      <c r="R171" s="104"/>
      <c r="S171" s="104"/>
      <c r="T171" s="188"/>
      <c r="AT171" s="92" t="s">
        <v>180</v>
      </c>
      <c r="AU171" s="92" t="s">
        <v>82</v>
      </c>
    </row>
    <row r="172" spans="2:51" s="190" customFormat="1" ht="13.5">
      <c r="B172" s="189"/>
      <c r="D172" s="185" t="s">
        <v>182</v>
      </c>
      <c r="E172" s="191" t="s">
        <v>5</v>
      </c>
      <c r="F172" s="192" t="s">
        <v>442</v>
      </c>
      <c r="H172" s="193">
        <v>0.4</v>
      </c>
      <c r="L172" s="189"/>
      <c r="M172" s="194"/>
      <c r="N172" s="195"/>
      <c r="O172" s="195"/>
      <c r="P172" s="195"/>
      <c r="Q172" s="195"/>
      <c r="R172" s="195"/>
      <c r="S172" s="195"/>
      <c r="T172" s="196"/>
      <c r="AT172" s="191" t="s">
        <v>182</v>
      </c>
      <c r="AU172" s="191" t="s">
        <v>82</v>
      </c>
      <c r="AV172" s="190" t="s">
        <v>82</v>
      </c>
      <c r="AW172" s="190" t="s">
        <v>35</v>
      </c>
      <c r="AX172" s="190" t="s">
        <v>80</v>
      </c>
      <c r="AY172" s="191" t="s">
        <v>131</v>
      </c>
    </row>
    <row r="173" spans="2:65" s="102" customFormat="1" ht="25.5" customHeight="1">
      <c r="B173" s="103"/>
      <c r="C173" s="173" t="s">
        <v>242</v>
      </c>
      <c r="D173" s="173" t="s">
        <v>132</v>
      </c>
      <c r="E173" s="174" t="s">
        <v>443</v>
      </c>
      <c r="F173" s="175" t="s">
        <v>444</v>
      </c>
      <c r="G173" s="176" t="s">
        <v>179</v>
      </c>
      <c r="H173" s="177">
        <v>1.91</v>
      </c>
      <c r="I173" s="178"/>
      <c r="J173" s="179">
        <f>ROUND(I173*H173,2)</f>
        <v>0</v>
      </c>
      <c r="K173" s="175" t="s">
        <v>343</v>
      </c>
      <c r="L173" s="103"/>
      <c r="M173" s="180" t="s">
        <v>5</v>
      </c>
      <c r="N173" s="181" t="s">
        <v>43</v>
      </c>
      <c r="O173" s="104"/>
      <c r="P173" s="182">
        <f>O173*H173</f>
        <v>0</v>
      </c>
      <c r="Q173" s="182">
        <v>0</v>
      </c>
      <c r="R173" s="182">
        <f>Q173*H173</f>
        <v>0</v>
      </c>
      <c r="S173" s="182">
        <v>0</v>
      </c>
      <c r="T173" s="183">
        <f>S173*H173</f>
        <v>0</v>
      </c>
      <c r="AR173" s="92" t="s">
        <v>136</v>
      </c>
      <c r="AT173" s="92" t="s">
        <v>132</v>
      </c>
      <c r="AU173" s="92" t="s">
        <v>82</v>
      </c>
      <c r="AY173" s="92" t="s">
        <v>131</v>
      </c>
      <c r="BE173" s="184">
        <f>IF(N173="základní",J173,0)</f>
        <v>0</v>
      </c>
      <c r="BF173" s="184">
        <f>IF(N173="snížená",J173,0)</f>
        <v>0</v>
      </c>
      <c r="BG173" s="184">
        <f>IF(N173="zákl. přenesená",J173,0)</f>
        <v>0</v>
      </c>
      <c r="BH173" s="184">
        <f>IF(N173="sníž. přenesená",J173,0)</f>
        <v>0</v>
      </c>
      <c r="BI173" s="184">
        <f>IF(N173="nulová",J173,0)</f>
        <v>0</v>
      </c>
      <c r="BJ173" s="92" t="s">
        <v>80</v>
      </c>
      <c r="BK173" s="184">
        <f>ROUND(I173*H173,2)</f>
        <v>0</v>
      </c>
      <c r="BL173" s="92" t="s">
        <v>136</v>
      </c>
      <c r="BM173" s="92" t="s">
        <v>445</v>
      </c>
    </row>
    <row r="174" spans="2:47" s="102" customFormat="1" ht="54">
      <c r="B174" s="103"/>
      <c r="D174" s="185" t="s">
        <v>180</v>
      </c>
      <c r="F174" s="186" t="s">
        <v>441</v>
      </c>
      <c r="L174" s="103"/>
      <c r="M174" s="187"/>
      <c r="N174" s="104"/>
      <c r="O174" s="104"/>
      <c r="P174" s="104"/>
      <c r="Q174" s="104"/>
      <c r="R174" s="104"/>
      <c r="S174" s="104"/>
      <c r="T174" s="188"/>
      <c r="AT174" s="92" t="s">
        <v>180</v>
      </c>
      <c r="AU174" s="92" t="s">
        <v>82</v>
      </c>
    </row>
    <row r="175" spans="2:51" s="190" customFormat="1" ht="13.5">
      <c r="B175" s="189"/>
      <c r="D175" s="185" t="s">
        <v>182</v>
      </c>
      <c r="E175" s="191" t="s">
        <v>5</v>
      </c>
      <c r="F175" s="192" t="s">
        <v>446</v>
      </c>
      <c r="H175" s="193">
        <v>1.91</v>
      </c>
      <c r="L175" s="189"/>
      <c r="M175" s="194"/>
      <c r="N175" s="195"/>
      <c r="O175" s="195"/>
      <c r="P175" s="195"/>
      <c r="Q175" s="195"/>
      <c r="R175" s="195"/>
      <c r="S175" s="195"/>
      <c r="T175" s="196"/>
      <c r="AT175" s="191" t="s">
        <v>182</v>
      </c>
      <c r="AU175" s="191" t="s">
        <v>82</v>
      </c>
      <c r="AV175" s="190" t="s">
        <v>82</v>
      </c>
      <c r="AW175" s="190" t="s">
        <v>35</v>
      </c>
      <c r="AX175" s="190" t="s">
        <v>80</v>
      </c>
      <c r="AY175" s="191" t="s">
        <v>131</v>
      </c>
    </row>
    <row r="176" spans="2:65" s="102" customFormat="1" ht="25.5" customHeight="1">
      <c r="B176" s="103"/>
      <c r="C176" s="173" t="s">
        <v>238</v>
      </c>
      <c r="D176" s="173" t="s">
        <v>132</v>
      </c>
      <c r="E176" s="174" t="s">
        <v>447</v>
      </c>
      <c r="F176" s="175" t="s">
        <v>448</v>
      </c>
      <c r="G176" s="176" t="s">
        <v>179</v>
      </c>
      <c r="H176" s="177">
        <v>0.4</v>
      </c>
      <c r="I176" s="178"/>
      <c r="J176" s="179">
        <f>ROUND(I176*H176,2)</f>
        <v>0</v>
      </c>
      <c r="K176" s="175" t="s">
        <v>343</v>
      </c>
      <c r="L176" s="103"/>
      <c r="M176" s="180" t="s">
        <v>5</v>
      </c>
      <c r="N176" s="181" t="s">
        <v>43</v>
      </c>
      <c r="O176" s="104"/>
      <c r="P176" s="182">
        <f>O176*H176</f>
        <v>0</v>
      </c>
      <c r="Q176" s="182">
        <v>0</v>
      </c>
      <c r="R176" s="182">
        <f>Q176*H176</f>
        <v>0</v>
      </c>
      <c r="S176" s="182">
        <v>0</v>
      </c>
      <c r="T176" s="183">
        <f>S176*H176</f>
        <v>0</v>
      </c>
      <c r="AR176" s="92" t="s">
        <v>136</v>
      </c>
      <c r="AT176" s="92" t="s">
        <v>132</v>
      </c>
      <c r="AU176" s="92" t="s">
        <v>82</v>
      </c>
      <c r="AY176" s="92" t="s">
        <v>131</v>
      </c>
      <c r="BE176" s="184">
        <f>IF(N176="základní",J176,0)</f>
        <v>0</v>
      </c>
      <c r="BF176" s="184">
        <f>IF(N176="snížená",J176,0)</f>
        <v>0</v>
      </c>
      <c r="BG176" s="184">
        <f>IF(N176="zákl. přenesená",J176,0)</f>
        <v>0</v>
      </c>
      <c r="BH176" s="184">
        <f>IF(N176="sníž. přenesená",J176,0)</f>
        <v>0</v>
      </c>
      <c r="BI176" s="184">
        <f>IF(N176="nulová",J176,0)</f>
        <v>0</v>
      </c>
      <c r="BJ176" s="92" t="s">
        <v>80</v>
      </c>
      <c r="BK176" s="184">
        <f>ROUND(I176*H176,2)</f>
        <v>0</v>
      </c>
      <c r="BL176" s="92" t="s">
        <v>136</v>
      </c>
      <c r="BM176" s="92" t="s">
        <v>449</v>
      </c>
    </row>
    <row r="177" spans="2:47" s="102" customFormat="1" ht="40.5">
      <c r="B177" s="103"/>
      <c r="D177" s="185" t="s">
        <v>180</v>
      </c>
      <c r="F177" s="186" t="s">
        <v>450</v>
      </c>
      <c r="L177" s="103"/>
      <c r="M177" s="187"/>
      <c r="N177" s="104"/>
      <c r="O177" s="104"/>
      <c r="P177" s="104"/>
      <c r="Q177" s="104"/>
      <c r="R177" s="104"/>
      <c r="S177" s="104"/>
      <c r="T177" s="188"/>
      <c r="AT177" s="92" t="s">
        <v>180</v>
      </c>
      <c r="AU177" s="92" t="s">
        <v>82</v>
      </c>
    </row>
    <row r="178" spans="2:51" s="190" customFormat="1" ht="13.5">
      <c r="B178" s="189"/>
      <c r="D178" s="185" t="s">
        <v>182</v>
      </c>
      <c r="E178" s="191" t="s">
        <v>5</v>
      </c>
      <c r="F178" s="192" t="s">
        <v>442</v>
      </c>
      <c r="H178" s="193">
        <v>0.4</v>
      </c>
      <c r="L178" s="189"/>
      <c r="M178" s="194"/>
      <c r="N178" s="195"/>
      <c r="O178" s="195"/>
      <c r="P178" s="195"/>
      <c r="Q178" s="195"/>
      <c r="R178" s="195"/>
      <c r="S178" s="195"/>
      <c r="T178" s="196"/>
      <c r="AT178" s="191" t="s">
        <v>182</v>
      </c>
      <c r="AU178" s="191" t="s">
        <v>82</v>
      </c>
      <c r="AV178" s="190" t="s">
        <v>82</v>
      </c>
      <c r="AW178" s="190" t="s">
        <v>35</v>
      </c>
      <c r="AX178" s="190" t="s">
        <v>80</v>
      </c>
      <c r="AY178" s="191" t="s">
        <v>131</v>
      </c>
    </row>
    <row r="179" spans="2:63" s="163" customFormat="1" ht="29.85" customHeight="1">
      <c r="B179" s="162"/>
      <c r="D179" s="164" t="s">
        <v>71</v>
      </c>
      <c r="E179" s="215" t="s">
        <v>160</v>
      </c>
      <c r="F179" s="215" t="s">
        <v>274</v>
      </c>
      <c r="J179" s="216">
        <f>BK179</f>
        <v>0</v>
      </c>
      <c r="L179" s="162"/>
      <c r="M179" s="167"/>
      <c r="N179" s="168"/>
      <c r="O179" s="168"/>
      <c r="P179" s="169">
        <f>SUM(P180:P217)</f>
        <v>0</v>
      </c>
      <c r="Q179" s="168"/>
      <c r="R179" s="169">
        <f>SUM(R180:R217)</f>
        <v>5.3982019999999995</v>
      </c>
      <c r="S179" s="168"/>
      <c r="T179" s="170">
        <f>SUM(T180:T217)</f>
        <v>0</v>
      </c>
      <c r="AR179" s="164" t="s">
        <v>80</v>
      </c>
      <c r="AT179" s="171" t="s">
        <v>71</v>
      </c>
      <c r="AU179" s="171" t="s">
        <v>80</v>
      </c>
      <c r="AY179" s="164" t="s">
        <v>131</v>
      </c>
      <c r="BK179" s="172">
        <f>SUM(BK180:BK217)</f>
        <v>0</v>
      </c>
    </row>
    <row r="180" spans="2:65" s="102" customFormat="1" ht="25.5" customHeight="1">
      <c r="B180" s="103"/>
      <c r="C180" s="173" t="s">
        <v>251</v>
      </c>
      <c r="D180" s="173" t="s">
        <v>132</v>
      </c>
      <c r="E180" s="174" t="s">
        <v>451</v>
      </c>
      <c r="F180" s="175" t="s">
        <v>452</v>
      </c>
      <c r="G180" s="176" t="s">
        <v>285</v>
      </c>
      <c r="H180" s="177">
        <v>19.1</v>
      </c>
      <c r="I180" s="178"/>
      <c r="J180" s="179">
        <f>ROUND(I180*H180,2)</f>
        <v>0</v>
      </c>
      <c r="K180" s="175" t="s">
        <v>343</v>
      </c>
      <c r="L180" s="103"/>
      <c r="M180" s="180" t="s">
        <v>5</v>
      </c>
      <c r="N180" s="181" t="s">
        <v>43</v>
      </c>
      <c r="O180" s="104"/>
      <c r="P180" s="182">
        <f>O180*H180</f>
        <v>0</v>
      </c>
      <c r="Q180" s="182">
        <v>2E-05</v>
      </c>
      <c r="R180" s="182">
        <f>Q180*H180</f>
        <v>0.00038200000000000007</v>
      </c>
      <c r="S180" s="182">
        <v>0</v>
      </c>
      <c r="T180" s="183">
        <f>S180*H180</f>
        <v>0</v>
      </c>
      <c r="AR180" s="92" t="s">
        <v>136</v>
      </c>
      <c r="AT180" s="92" t="s">
        <v>132</v>
      </c>
      <c r="AU180" s="92" t="s">
        <v>82</v>
      </c>
      <c r="AY180" s="92" t="s">
        <v>131</v>
      </c>
      <c r="BE180" s="184">
        <f>IF(N180="základní",J180,0)</f>
        <v>0</v>
      </c>
      <c r="BF180" s="184">
        <f>IF(N180="snížená",J180,0)</f>
        <v>0</v>
      </c>
      <c r="BG180" s="184">
        <f>IF(N180="zákl. přenesená",J180,0)</f>
        <v>0</v>
      </c>
      <c r="BH180" s="184">
        <f>IF(N180="sníž. přenesená",J180,0)</f>
        <v>0</v>
      </c>
      <c r="BI180" s="184">
        <f>IF(N180="nulová",J180,0)</f>
        <v>0</v>
      </c>
      <c r="BJ180" s="92" t="s">
        <v>80</v>
      </c>
      <c r="BK180" s="184">
        <f>ROUND(I180*H180,2)</f>
        <v>0</v>
      </c>
      <c r="BL180" s="92" t="s">
        <v>136</v>
      </c>
      <c r="BM180" s="92" t="s">
        <v>453</v>
      </c>
    </row>
    <row r="181" spans="2:47" s="102" customFormat="1" ht="94.5">
      <c r="B181" s="103"/>
      <c r="D181" s="185" t="s">
        <v>180</v>
      </c>
      <c r="F181" s="186" t="s">
        <v>454</v>
      </c>
      <c r="L181" s="103"/>
      <c r="M181" s="187"/>
      <c r="N181" s="104"/>
      <c r="O181" s="104"/>
      <c r="P181" s="104"/>
      <c r="Q181" s="104"/>
      <c r="R181" s="104"/>
      <c r="S181" s="104"/>
      <c r="T181" s="188"/>
      <c r="AT181" s="92" t="s">
        <v>180</v>
      </c>
      <c r="AU181" s="92" t="s">
        <v>82</v>
      </c>
    </row>
    <row r="182" spans="2:51" s="190" customFormat="1" ht="13.5">
      <c r="B182" s="189"/>
      <c r="D182" s="185" t="s">
        <v>182</v>
      </c>
      <c r="E182" s="191" t="s">
        <v>5</v>
      </c>
      <c r="F182" s="192" t="s">
        <v>455</v>
      </c>
      <c r="H182" s="193">
        <v>19.1</v>
      </c>
      <c r="L182" s="189"/>
      <c r="M182" s="194"/>
      <c r="N182" s="195"/>
      <c r="O182" s="195"/>
      <c r="P182" s="195"/>
      <c r="Q182" s="195"/>
      <c r="R182" s="195"/>
      <c r="S182" s="195"/>
      <c r="T182" s="196"/>
      <c r="AT182" s="191" t="s">
        <v>182</v>
      </c>
      <c r="AU182" s="191" t="s">
        <v>82</v>
      </c>
      <c r="AV182" s="190" t="s">
        <v>82</v>
      </c>
      <c r="AW182" s="190" t="s">
        <v>35</v>
      </c>
      <c r="AX182" s="190" t="s">
        <v>80</v>
      </c>
      <c r="AY182" s="191" t="s">
        <v>131</v>
      </c>
    </row>
    <row r="183" spans="2:65" s="102" customFormat="1" ht="16.5" customHeight="1">
      <c r="B183" s="103"/>
      <c r="C183" s="217" t="s">
        <v>245</v>
      </c>
      <c r="D183" s="217" t="s">
        <v>433</v>
      </c>
      <c r="E183" s="218" t="s">
        <v>456</v>
      </c>
      <c r="F183" s="219" t="s">
        <v>457</v>
      </c>
      <c r="G183" s="220" t="s">
        <v>278</v>
      </c>
      <c r="H183" s="221">
        <v>2</v>
      </c>
      <c r="I183" s="222"/>
      <c r="J183" s="223">
        <f>ROUND(I183*H183,2)</f>
        <v>0</v>
      </c>
      <c r="K183" s="219" t="s">
        <v>343</v>
      </c>
      <c r="L183" s="224"/>
      <c r="M183" s="225" t="s">
        <v>5</v>
      </c>
      <c r="N183" s="226" t="s">
        <v>43</v>
      </c>
      <c r="O183" s="104"/>
      <c r="P183" s="182">
        <f>O183*H183</f>
        <v>0</v>
      </c>
      <c r="Q183" s="182">
        <v>0.03072</v>
      </c>
      <c r="R183" s="182">
        <f>Q183*H183</f>
        <v>0.06144</v>
      </c>
      <c r="S183" s="182">
        <v>0</v>
      </c>
      <c r="T183" s="183">
        <f>S183*H183</f>
        <v>0</v>
      </c>
      <c r="AR183" s="92" t="s">
        <v>160</v>
      </c>
      <c r="AT183" s="92" t="s">
        <v>433</v>
      </c>
      <c r="AU183" s="92" t="s">
        <v>82</v>
      </c>
      <c r="AY183" s="92" t="s">
        <v>131</v>
      </c>
      <c r="BE183" s="184">
        <f>IF(N183="základní",J183,0)</f>
        <v>0</v>
      </c>
      <c r="BF183" s="184">
        <f>IF(N183="snížená",J183,0)</f>
        <v>0</v>
      </c>
      <c r="BG183" s="184">
        <f>IF(N183="zákl. přenesená",J183,0)</f>
        <v>0</v>
      </c>
      <c r="BH183" s="184">
        <f>IF(N183="sníž. přenesená",J183,0)</f>
        <v>0</v>
      </c>
      <c r="BI183" s="184">
        <f>IF(N183="nulová",J183,0)</f>
        <v>0</v>
      </c>
      <c r="BJ183" s="92" t="s">
        <v>80</v>
      </c>
      <c r="BK183" s="184">
        <f>ROUND(I183*H183,2)</f>
        <v>0</v>
      </c>
      <c r="BL183" s="92" t="s">
        <v>136</v>
      </c>
      <c r="BM183" s="92" t="s">
        <v>458</v>
      </c>
    </row>
    <row r="184" spans="2:51" s="190" customFormat="1" ht="13.5">
      <c r="B184" s="189"/>
      <c r="D184" s="185" t="s">
        <v>182</v>
      </c>
      <c r="E184" s="191" t="s">
        <v>5</v>
      </c>
      <c r="F184" s="192" t="s">
        <v>459</v>
      </c>
      <c r="H184" s="193">
        <v>2</v>
      </c>
      <c r="L184" s="189"/>
      <c r="M184" s="194"/>
      <c r="N184" s="195"/>
      <c r="O184" s="195"/>
      <c r="P184" s="195"/>
      <c r="Q184" s="195"/>
      <c r="R184" s="195"/>
      <c r="S184" s="195"/>
      <c r="T184" s="196"/>
      <c r="AT184" s="191" t="s">
        <v>182</v>
      </c>
      <c r="AU184" s="191" t="s">
        <v>82</v>
      </c>
      <c r="AV184" s="190" t="s">
        <v>82</v>
      </c>
      <c r="AW184" s="190" t="s">
        <v>35</v>
      </c>
      <c r="AX184" s="190" t="s">
        <v>80</v>
      </c>
      <c r="AY184" s="191" t="s">
        <v>131</v>
      </c>
    </row>
    <row r="185" spans="2:65" s="102" customFormat="1" ht="16.5" customHeight="1">
      <c r="B185" s="103"/>
      <c r="C185" s="217" t="s">
        <v>260</v>
      </c>
      <c r="D185" s="217" t="s">
        <v>433</v>
      </c>
      <c r="E185" s="218" t="s">
        <v>460</v>
      </c>
      <c r="F185" s="219" t="s">
        <v>461</v>
      </c>
      <c r="G185" s="220" t="s">
        <v>278</v>
      </c>
      <c r="H185" s="221">
        <v>1</v>
      </c>
      <c r="I185" s="222"/>
      <c r="J185" s="223">
        <f>ROUND(I185*H185,2)</f>
        <v>0</v>
      </c>
      <c r="K185" s="219" t="s">
        <v>343</v>
      </c>
      <c r="L185" s="224"/>
      <c r="M185" s="225" t="s">
        <v>5</v>
      </c>
      <c r="N185" s="226" t="s">
        <v>43</v>
      </c>
      <c r="O185" s="104"/>
      <c r="P185" s="182">
        <f>O185*H185</f>
        <v>0</v>
      </c>
      <c r="Q185" s="182">
        <v>0.0256</v>
      </c>
      <c r="R185" s="182">
        <f>Q185*H185</f>
        <v>0.0256</v>
      </c>
      <c r="S185" s="182">
        <v>0</v>
      </c>
      <c r="T185" s="183">
        <f>S185*H185</f>
        <v>0</v>
      </c>
      <c r="AR185" s="92" t="s">
        <v>160</v>
      </c>
      <c r="AT185" s="92" t="s">
        <v>433</v>
      </c>
      <c r="AU185" s="92" t="s">
        <v>82</v>
      </c>
      <c r="AY185" s="92" t="s">
        <v>131</v>
      </c>
      <c r="BE185" s="184">
        <f>IF(N185="základní",J185,0)</f>
        <v>0</v>
      </c>
      <c r="BF185" s="184">
        <f>IF(N185="snížená",J185,0)</f>
        <v>0</v>
      </c>
      <c r="BG185" s="184">
        <f>IF(N185="zákl. přenesená",J185,0)</f>
        <v>0</v>
      </c>
      <c r="BH185" s="184">
        <f>IF(N185="sníž. přenesená",J185,0)</f>
        <v>0</v>
      </c>
      <c r="BI185" s="184">
        <f>IF(N185="nulová",J185,0)</f>
        <v>0</v>
      </c>
      <c r="BJ185" s="92" t="s">
        <v>80</v>
      </c>
      <c r="BK185" s="184">
        <f>ROUND(I185*H185,2)</f>
        <v>0</v>
      </c>
      <c r="BL185" s="92" t="s">
        <v>136</v>
      </c>
      <c r="BM185" s="92" t="s">
        <v>462</v>
      </c>
    </row>
    <row r="186" spans="2:51" s="190" customFormat="1" ht="13.5">
      <c r="B186" s="189"/>
      <c r="D186" s="185" t="s">
        <v>182</v>
      </c>
      <c r="E186" s="191" t="s">
        <v>5</v>
      </c>
      <c r="F186" s="192" t="s">
        <v>463</v>
      </c>
      <c r="H186" s="193">
        <v>1</v>
      </c>
      <c r="L186" s="189"/>
      <c r="M186" s="194"/>
      <c r="N186" s="195"/>
      <c r="O186" s="195"/>
      <c r="P186" s="195"/>
      <c r="Q186" s="195"/>
      <c r="R186" s="195"/>
      <c r="S186" s="195"/>
      <c r="T186" s="196"/>
      <c r="AT186" s="191" t="s">
        <v>182</v>
      </c>
      <c r="AU186" s="191" t="s">
        <v>82</v>
      </c>
      <c r="AV186" s="190" t="s">
        <v>82</v>
      </c>
      <c r="AW186" s="190" t="s">
        <v>35</v>
      </c>
      <c r="AX186" s="190" t="s">
        <v>80</v>
      </c>
      <c r="AY186" s="191" t="s">
        <v>131</v>
      </c>
    </row>
    <row r="187" spans="2:65" s="102" customFormat="1" ht="16.5" customHeight="1">
      <c r="B187" s="103"/>
      <c r="C187" s="217" t="s">
        <v>249</v>
      </c>
      <c r="D187" s="217" t="s">
        <v>433</v>
      </c>
      <c r="E187" s="218" t="s">
        <v>464</v>
      </c>
      <c r="F187" s="219" t="s">
        <v>465</v>
      </c>
      <c r="G187" s="220" t="s">
        <v>278</v>
      </c>
      <c r="H187" s="221">
        <v>1</v>
      </c>
      <c r="I187" s="222"/>
      <c r="J187" s="223">
        <f>ROUND(I187*H187,2)</f>
        <v>0</v>
      </c>
      <c r="K187" s="219" t="s">
        <v>343</v>
      </c>
      <c r="L187" s="224"/>
      <c r="M187" s="225" t="s">
        <v>5</v>
      </c>
      <c r="N187" s="226" t="s">
        <v>43</v>
      </c>
      <c r="O187" s="104"/>
      <c r="P187" s="182">
        <f>O187*H187</f>
        <v>0</v>
      </c>
      <c r="Q187" s="182">
        <v>0.01559</v>
      </c>
      <c r="R187" s="182">
        <f>Q187*H187</f>
        <v>0.01559</v>
      </c>
      <c r="S187" s="182">
        <v>0</v>
      </c>
      <c r="T187" s="183">
        <f>S187*H187</f>
        <v>0</v>
      </c>
      <c r="AR187" s="92" t="s">
        <v>160</v>
      </c>
      <c r="AT187" s="92" t="s">
        <v>433</v>
      </c>
      <c r="AU187" s="92" t="s">
        <v>82</v>
      </c>
      <c r="AY187" s="92" t="s">
        <v>131</v>
      </c>
      <c r="BE187" s="184">
        <f>IF(N187="základní",J187,0)</f>
        <v>0</v>
      </c>
      <c r="BF187" s="184">
        <f>IF(N187="snížená",J187,0)</f>
        <v>0</v>
      </c>
      <c r="BG187" s="184">
        <f>IF(N187="zákl. přenesená",J187,0)</f>
        <v>0</v>
      </c>
      <c r="BH187" s="184">
        <f>IF(N187="sníž. přenesená",J187,0)</f>
        <v>0</v>
      </c>
      <c r="BI187" s="184">
        <f>IF(N187="nulová",J187,0)</f>
        <v>0</v>
      </c>
      <c r="BJ187" s="92" t="s">
        <v>80</v>
      </c>
      <c r="BK187" s="184">
        <f>ROUND(I187*H187,2)</f>
        <v>0</v>
      </c>
      <c r="BL187" s="92" t="s">
        <v>136</v>
      </c>
      <c r="BM187" s="92" t="s">
        <v>466</v>
      </c>
    </row>
    <row r="188" spans="2:51" s="190" customFormat="1" ht="13.5">
      <c r="B188" s="189"/>
      <c r="D188" s="185" t="s">
        <v>182</v>
      </c>
      <c r="E188" s="191" t="s">
        <v>5</v>
      </c>
      <c r="F188" s="192" t="s">
        <v>463</v>
      </c>
      <c r="H188" s="193">
        <v>1</v>
      </c>
      <c r="L188" s="189"/>
      <c r="M188" s="194"/>
      <c r="N188" s="195"/>
      <c r="O188" s="195"/>
      <c r="P188" s="195"/>
      <c r="Q188" s="195"/>
      <c r="R188" s="195"/>
      <c r="S188" s="195"/>
      <c r="T188" s="196"/>
      <c r="AT188" s="191" t="s">
        <v>182</v>
      </c>
      <c r="AU188" s="191" t="s">
        <v>82</v>
      </c>
      <c r="AV188" s="190" t="s">
        <v>82</v>
      </c>
      <c r="AW188" s="190" t="s">
        <v>35</v>
      </c>
      <c r="AX188" s="190" t="s">
        <v>80</v>
      </c>
      <c r="AY188" s="191" t="s">
        <v>131</v>
      </c>
    </row>
    <row r="189" spans="2:65" s="102" customFormat="1" ht="25.5" customHeight="1">
      <c r="B189" s="103"/>
      <c r="C189" s="173" t="s">
        <v>268</v>
      </c>
      <c r="D189" s="173" t="s">
        <v>132</v>
      </c>
      <c r="E189" s="174" t="s">
        <v>467</v>
      </c>
      <c r="F189" s="175" t="s">
        <v>468</v>
      </c>
      <c r="G189" s="176" t="s">
        <v>278</v>
      </c>
      <c r="H189" s="177">
        <v>2</v>
      </c>
      <c r="I189" s="178"/>
      <c r="J189" s="179">
        <f>ROUND(I189*H189,2)</f>
        <v>0</v>
      </c>
      <c r="K189" s="175" t="s">
        <v>343</v>
      </c>
      <c r="L189" s="103"/>
      <c r="M189" s="180" t="s">
        <v>5</v>
      </c>
      <c r="N189" s="181" t="s">
        <v>43</v>
      </c>
      <c r="O189" s="104"/>
      <c r="P189" s="182">
        <f>O189*H189</f>
        <v>0</v>
      </c>
      <c r="Q189" s="182">
        <v>0.0001</v>
      </c>
      <c r="R189" s="182">
        <f>Q189*H189</f>
        <v>0.0002</v>
      </c>
      <c r="S189" s="182">
        <v>0</v>
      </c>
      <c r="T189" s="183">
        <f>S189*H189</f>
        <v>0</v>
      </c>
      <c r="AR189" s="92" t="s">
        <v>136</v>
      </c>
      <c r="AT189" s="92" t="s">
        <v>132</v>
      </c>
      <c r="AU189" s="92" t="s">
        <v>82</v>
      </c>
      <c r="AY189" s="92" t="s">
        <v>131</v>
      </c>
      <c r="BE189" s="184">
        <f>IF(N189="základní",J189,0)</f>
        <v>0</v>
      </c>
      <c r="BF189" s="184">
        <f>IF(N189="snížená",J189,0)</f>
        <v>0</v>
      </c>
      <c r="BG189" s="184">
        <f>IF(N189="zákl. přenesená",J189,0)</f>
        <v>0</v>
      </c>
      <c r="BH189" s="184">
        <f>IF(N189="sníž. přenesená",J189,0)</f>
        <v>0</v>
      </c>
      <c r="BI189" s="184">
        <f>IF(N189="nulová",J189,0)</f>
        <v>0</v>
      </c>
      <c r="BJ189" s="92" t="s">
        <v>80</v>
      </c>
      <c r="BK189" s="184">
        <f>ROUND(I189*H189,2)</f>
        <v>0</v>
      </c>
      <c r="BL189" s="92" t="s">
        <v>136</v>
      </c>
      <c r="BM189" s="92" t="s">
        <v>469</v>
      </c>
    </row>
    <row r="190" spans="2:47" s="102" customFormat="1" ht="54">
      <c r="B190" s="103"/>
      <c r="D190" s="185" t="s">
        <v>180</v>
      </c>
      <c r="F190" s="186" t="s">
        <v>470</v>
      </c>
      <c r="L190" s="103"/>
      <c r="M190" s="187"/>
      <c r="N190" s="104"/>
      <c r="O190" s="104"/>
      <c r="P190" s="104"/>
      <c r="Q190" s="104"/>
      <c r="R190" s="104"/>
      <c r="S190" s="104"/>
      <c r="T190" s="188"/>
      <c r="AT190" s="92" t="s">
        <v>180</v>
      </c>
      <c r="AU190" s="92" t="s">
        <v>82</v>
      </c>
    </row>
    <row r="191" spans="2:51" s="190" customFormat="1" ht="13.5">
      <c r="B191" s="189"/>
      <c r="D191" s="185" t="s">
        <v>182</v>
      </c>
      <c r="E191" s="191" t="s">
        <v>5</v>
      </c>
      <c r="F191" s="192" t="s">
        <v>459</v>
      </c>
      <c r="H191" s="193">
        <v>2</v>
      </c>
      <c r="L191" s="189"/>
      <c r="M191" s="194"/>
      <c r="N191" s="195"/>
      <c r="O191" s="195"/>
      <c r="P191" s="195"/>
      <c r="Q191" s="195"/>
      <c r="R191" s="195"/>
      <c r="S191" s="195"/>
      <c r="T191" s="196"/>
      <c r="AT191" s="191" t="s">
        <v>182</v>
      </c>
      <c r="AU191" s="191" t="s">
        <v>82</v>
      </c>
      <c r="AV191" s="190" t="s">
        <v>82</v>
      </c>
      <c r="AW191" s="190" t="s">
        <v>35</v>
      </c>
      <c r="AX191" s="190" t="s">
        <v>80</v>
      </c>
      <c r="AY191" s="191" t="s">
        <v>131</v>
      </c>
    </row>
    <row r="192" spans="2:65" s="102" customFormat="1" ht="16.5" customHeight="1">
      <c r="B192" s="103"/>
      <c r="C192" s="217" t="s">
        <v>254</v>
      </c>
      <c r="D192" s="217" t="s">
        <v>433</v>
      </c>
      <c r="E192" s="218" t="s">
        <v>471</v>
      </c>
      <c r="F192" s="219" t="s">
        <v>472</v>
      </c>
      <c r="G192" s="220" t="s">
        <v>278</v>
      </c>
      <c r="H192" s="221">
        <v>2</v>
      </c>
      <c r="I192" s="222"/>
      <c r="J192" s="223">
        <f>ROUND(I192*H192,2)</f>
        <v>0</v>
      </c>
      <c r="K192" s="219" t="s">
        <v>343</v>
      </c>
      <c r="L192" s="224"/>
      <c r="M192" s="225" t="s">
        <v>5</v>
      </c>
      <c r="N192" s="226" t="s">
        <v>43</v>
      </c>
      <c r="O192" s="104"/>
      <c r="P192" s="182">
        <f>O192*H192</f>
        <v>0</v>
      </c>
      <c r="Q192" s="182">
        <v>0.0016</v>
      </c>
      <c r="R192" s="182">
        <f>Q192*H192</f>
        <v>0.0032</v>
      </c>
      <c r="S192" s="182">
        <v>0</v>
      </c>
      <c r="T192" s="183">
        <f>S192*H192</f>
        <v>0</v>
      </c>
      <c r="AR192" s="92" t="s">
        <v>160</v>
      </c>
      <c r="AT192" s="92" t="s">
        <v>433</v>
      </c>
      <c r="AU192" s="92" t="s">
        <v>82</v>
      </c>
      <c r="AY192" s="92" t="s">
        <v>131</v>
      </c>
      <c r="BE192" s="184">
        <f>IF(N192="základní",J192,0)</f>
        <v>0</v>
      </c>
      <c r="BF192" s="184">
        <f>IF(N192="snížená",J192,0)</f>
        <v>0</v>
      </c>
      <c r="BG192" s="184">
        <f>IF(N192="zákl. přenesená",J192,0)</f>
        <v>0</v>
      </c>
      <c r="BH192" s="184">
        <f>IF(N192="sníž. přenesená",J192,0)</f>
        <v>0</v>
      </c>
      <c r="BI192" s="184">
        <f>IF(N192="nulová",J192,0)</f>
        <v>0</v>
      </c>
      <c r="BJ192" s="92" t="s">
        <v>80</v>
      </c>
      <c r="BK192" s="184">
        <f>ROUND(I192*H192,2)</f>
        <v>0</v>
      </c>
      <c r="BL192" s="92" t="s">
        <v>136</v>
      </c>
      <c r="BM192" s="92" t="s">
        <v>473</v>
      </c>
    </row>
    <row r="193" spans="2:51" s="190" customFormat="1" ht="13.5">
      <c r="B193" s="189"/>
      <c r="D193" s="185" t="s">
        <v>182</v>
      </c>
      <c r="E193" s="191" t="s">
        <v>5</v>
      </c>
      <c r="F193" s="192" t="s">
        <v>474</v>
      </c>
      <c r="H193" s="193">
        <v>2</v>
      </c>
      <c r="L193" s="189"/>
      <c r="M193" s="194"/>
      <c r="N193" s="195"/>
      <c r="O193" s="195"/>
      <c r="P193" s="195"/>
      <c r="Q193" s="195"/>
      <c r="R193" s="195"/>
      <c r="S193" s="195"/>
      <c r="T193" s="196"/>
      <c r="AT193" s="191" t="s">
        <v>182</v>
      </c>
      <c r="AU193" s="191" t="s">
        <v>82</v>
      </c>
      <c r="AV193" s="190" t="s">
        <v>82</v>
      </c>
      <c r="AW193" s="190" t="s">
        <v>35</v>
      </c>
      <c r="AX193" s="190" t="s">
        <v>80</v>
      </c>
      <c r="AY193" s="191" t="s">
        <v>131</v>
      </c>
    </row>
    <row r="194" spans="2:65" s="102" customFormat="1" ht="25.5" customHeight="1">
      <c r="B194" s="103"/>
      <c r="C194" s="173" t="s">
        <v>275</v>
      </c>
      <c r="D194" s="173" t="s">
        <v>132</v>
      </c>
      <c r="E194" s="174" t="s">
        <v>475</v>
      </c>
      <c r="F194" s="175" t="s">
        <v>476</v>
      </c>
      <c r="G194" s="176" t="s">
        <v>278</v>
      </c>
      <c r="H194" s="177">
        <v>1</v>
      </c>
      <c r="I194" s="178"/>
      <c r="J194" s="179">
        <f>ROUND(I194*H194,2)</f>
        <v>0</v>
      </c>
      <c r="K194" s="175" t="s">
        <v>343</v>
      </c>
      <c r="L194" s="103"/>
      <c r="M194" s="180" t="s">
        <v>5</v>
      </c>
      <c r="N194" s="181" t="s">
        <v>43</v>
      </c>
      <c r="O194" s="104"/>
      <c r="P194" s="182">
        <f>O194*H194</f>
        <v>0</v>
      </c>
      <c r="Q194" s="182">
        <v>0.46009</v>
      </c>
      <c r="R194" s="182">
        <f>Q194*H194</f>
        <v>0.46009</v>
      </c>
      <c r="S194" s="182">
        <v>0</v>
      </c>
      <c r="T194" s="183">
        <f>S194*H194</f>
        <v>0</v>
      </c>
      <c r="AR194" s="92" t="s">
        <v>136</v>
      </c>
      <c r="AT194" s="92" t="s">
        <v>132</v>
      </c>
      <c r="AU194" s="92" t="s">
        <v>82</v>
      </c>
      <c r="AY194" s="92" t="s">
        <v>131</v>
      </c>
      <c r="BE194" s="184">
        <f>IF(N194="základní",J194,0)</f>
        <v>0</v>
      </c>
      <c r="BF194" s="184">
        <f>IF(N194="snížená",J194,0)</f>
        <v>0</v>
      </c>
      <c r="BG194" s="184">
        <f>IF(N194="zákl. přenesená",J194,0)</f>
        <v>0</v>
      </c>
      <c r="BH194" s="184">
        <f>IF(N194="sníž. přenesená",J194,0)</f>
        <v>0</v>
      </c>
      <c r="BI194" s="184">
        <f>IF(N194="nulová",J194,0)</f>
        <v>0</v>
      </c>
      <c r="BJ194" s="92" t="s">
        <v>80</v>
      </c>
      <c r="BK194" s="184">
        <f>ROUND(I194*H194,2)</f>
        <v>0</v>
      </c>
      <c r="BL194" s="92" t="s">
        <v>136</v>
      </c>
      <c r="BM194" s="92" t="s">
        <v>477</v>
      </c>
    </row>
    <row r="195" spans="2:47" s="102" customFormat="1" ht="94.5">
      <c r="B195" s="103"/>
      <c r="D195" s="185" t="s">
        <v>180</v>
      </c>
      <c r="F195" s="186" t="s">
        <v>478</v>
      </c>
      <c r="L195" s="103"/>
      <c r="M195" s="187"/>
      <c r="N195" s="104"/>
      <c r="O195" s="104"/>
      <c r="P195" s="104"/>
      <c r="Q195" s="104"/>
      <c r="R195" s="104"/>
      <c r="S195" s="104"/>
      <c r="T195" s="188"/>
      <c r="AT195" s="92" t="s">
        <v>180</v>
      </c>
      <c r="AU195" s="92" t="s">
        <v>82</v>
      </c>
    </row>
    <row r="196" spans="2:51" s="190" customFormat="1" ht="13.5">
      <c r="B196" s="189"/>
      <c r="D196" s="185" t="s">
        <v>182</v>
      </c>
      <c r="E196" s="191" t="s">
        <v>5</v>
      </c>
      <c r="F196" s="192" t="s">
        <v>463</v>
      </c>
      <c r="H196" s="193">
        <v>1</v>
      </c>
      <c r="L196" s="189"/>
      <c r="M196" s="194"/>
      <c r="N196" s="195"/>
      <c r="O196" s="195"/>
      <c r="P196" s="195"/>
      <c r="Q196" s="195"/>
      <c r="R196" s="195"/>
      <c r="S196" s="195"/>
      <c r="T196" s="196"/>
      <c r="AT196" s="191" t="s">
        <v>182</v>
      </c>
      <c r="AU196" s="191" t="s">
        <v>82</v>
      </c>
      <c r="AV196" s="190" t="s">
        <v>82</v>
      </c>
      <c r="AW196" s="190" t="s">
        <v>35</v>
      </c>
      <c r="AX196" s="190" t="s">
        <v>80</v>
      </c>
      <c r="AY196" s="191" t="s">
        <v>131</v>
      </c>
    </row>
    <row r="197" spans="2:65" s="102" customFormat="1" ht="16.5" customHeight="1">
      <c r="B197" s="103"/>
      <c r="C197" s="173" t="s">
        <v>258</v>
      </c>
      <c r="D197" s="173" t="s">
        <v>132</v>
      </c>
      <c r="E197" s="174" t="s">
        <v>479</v>
      </c>
      <c r="F197" s="175" t="s">
        <v>480</v>
      </c>
      <c r="G197" s="176" t="s">
        <v>285</v>
      </c>
      <c r="H197" s="177">
        <v>19.1</v>
      </c>
      <c r="I197" s="178"/>
      <c r="J197" s="179">
        <f>ROUND(I197*H197,2)</f>
        <v>0</v>
      </c>
      <c r="K197" s="175" t="s">
        <v>343</v>
      </c>
      <c r="L197" s="103"/>
      <c r="M197" s="180" t="s">
        <v>5</v>
      </c>
      <c r="N197" s="181" t="s">
        <v>43</v>
      </c>
      <c r="O197" s="104"/>
      <c r="P197" s="182">
        <f>O197*H197</f>
        <v>0</v>
      </c>
      <c r="Q197" s="182">
        <v>0</v>
      </c>
      <c r="R197" s="182">
        <f>Q197*H197</f>
        <v>0</v>
      </c>
      <c r="S197" s="182">
        <v>0</v>
      </c>
      <c r="T197" s="183">
        <f>S197*H197</f>
        <v>0</v>
      </c>
      <c r="AR197" s="92" t="s">
        <v>136</v>
      </c>
      <c r="AT197" s="92" t="s">
        <v>132</v>
      </c>
      <c r="AU197" s="92" t="s">
        <v>82</v>
      </c>
      <c r="AY197" s="92" t="s">
        <v>131</v>
      </c>
      <c r="BE197" s="184">
        <f>IF(N197="základní",J197,0)</f>
        <v>0</v>
      </c>
      <c r="BF197" s="184">
        <f>IF(N197="snížená",J197,0)</f>
        <v>0</v>
      </c>
      <c r="BG197" s="184">
        <f>IF(N197="zákl. přenesená",J197,0)</f>
        <v>0</v>
      </c>
      <c r="BH197" s="184">
        <f>IF(N197="sníž. přenesená",J197,0)</f>
        <v>0</v>
      </c>
      <c r="BI197" s="184">
        <f>IF(N197="nulová",J197,0)</f>
        <v>0</v>
      </c>
      <c r="BJ197" s="92" t="s">
        <v>80</v>
      </c>
      <c r="BK197" s="184">
        <f>ROUND(I197*H197,2)</f>
        <v>0</v>
      </c>
      <c r="BL197" s="92" t="s">
        <v>136</v>
      </c>
      <c r="BM197" s="92" t="s">
        <v>481</v>
      </c>
    </row>
    <row r="198" spans="2:47" s="102" customFormat="1" ht="94.5">
      <c r="B198" s="103"/>
      <c r="D198" s="185" t="s">
        <v>180</v>
      </c>
      <c r="F198" s="186" t="s">
        <v>478</v>
      </c>
      <c r="L198" s="103"/>
      <c r="M198" s="187"/>
      <c r="N198" s="104"/>
      <c r="O198" s="104"/>
      <c r="P198" s="104"/>
      <c r="Q198" s="104"/>
      <c r="R198" s="104"/>
      <c r="S198" s="104"/>
      <c r="T198" s="188"/>
      <c r="AT198" s="92" t="s">
        <v>180</v>
      </c>
      <c r="AU198" s="92" t="s">
        <v>82</v>
      </c>
    </row>
    <row r="199" spans="2:51" s="190" customFormat="1" ht="13.5">
      <c r="B199" s="189"/>
      <c r="D199" s="185" t="s">
        <v>182</v>
      </c>
      <c r="E199" s="191" t="s">
        <v>5</v>
      </c>
      <c r="F199" s="192" t="s">
        <v>455</v>
      </c>
      <c r="H199" s="193">
        <v>19.1</v>
      </c>
      <c r="L199" s="189"/>
      <c r="M199" s="194"/>
      <c r="N199" s="195"/>
      <c r="O199" s="195"/>
      <c r="P199" s="195"/>
      <c r="Q199" s="195"/>
      <c r="R199" s="195"/>
      <c r="S199" s="195"/>
      <c r="T199" s="196"/>
      <c r="AT199" s="191" t="s">
        <v>182</v>
      </c>
      <c r="AU199" s="191" t="s">
        <v>82</v>
      </c>
      <c r="AV199" s="190" t="s">
        <v>82</v>
      </c>
      <c r="AW199" s="190" t="s">
        <v>35</v>
      </c>
      <c r="AX199" s="190" t="s">
        <v>80</v>
      </c>
      <c r="AY199" s="191" t="s">
        <v>131</v>
      </c>
    </row>
    <row r="200" spans="2:65" s="102" customFormat="1" ht="38.25" customHeight="1">
      <c r="B200" s="103"/>
      <c r="C200" s="173" t="s">
        <v>240</v>
      </c>
      <c r="D200" s="173" t="s">
        <v>132</v>
      </c>
      <c r="E200" s="174" t="s">
        <v>482</v>
      </c>
      <c r="F200" s="175" t="s">
        <v>483</v>
      </c>
      <c r="G200" s="176" t="s">
        <v>278</v>
      </c>
      <c r="H200" s="177">
        <v>1</v>
      </c>
      <c r="I200" s="178"/>
      <c r="J200" s="179">
        <f>ROUND(I200*H200,2)</f>
        <v>0</v>
      </c>
      <c r="K200" s="175" t="s">
        <v>343</v>
      </c>
      <c r="L200" s="103"/>
      <c r="M200" s="180" t="s">
        <v>5</v>
      </c>
      <c r="N200" s="181" t="s">
        <v>43</v>
      </c>
      <c r="O200" s="104"/>
      <c r="P200" s="182">
        <f>O200*H200</f>
        <v>0</v>
      </c>
      <c r="Q200" s="182">
        <v>2.11676</v>
      </c>
      <c r="R200" s="182">
        <f>Q200*H200</f>
        <v>2.11676</v>
      </c>
      <c r="S200" s="182">
        <v>0</v>
      </c>
      <c r="T200" s="183">
        <f>S200*H200</f>
        <v>0</v>
      </c>
      <c r="AR200" s="92" t="s">
        <v>136</v>
      </c>
      <c r="AT200" s="92" t="s">
        <v>132</v>
      </c>
      <c r="AU200" s="92" t="s">
        <v>82</v>
      </c>
      <c r="AY200" s="92" t="s">
        <v>131</v>
      </c>
      <c r="BE200" s="184">
        <f>IF(N200="základní",J200,0)</f>
        <v>0</v>
      </c>
      <c r="BF200" s="184">
        <f>IF(N200="snížená",J200,0)</f>
        <v>0</v>
      </c>
      <c r="BG200" s="184">
        <f>IF(N200="zákl. přenesená",J200,0)</f>
        <v>0</v>
      </c>
      <c r="BH200" s="184">
        <f>IF(N200="sníž. přenesená",J200,0)</f>
        <v>0</v>
      </c>
      <c r="BI200" s="184">
        <f>IF(N200="nulová",J200,0)</f>
        <v>0</v>
      </c>
      <c r="BJ200" s="92" t="s">
        <v>80</v>
      </c>
      <c r="BK200" s="184">
        <f>ROUND(I200*H200,2)</f>
        <v>0</v>
      </c>
      <c r="BL200" s="92" t="s">
        <v>136</v>
      </c>
      <c r="BM200" s="92" t="s">
        <v>484</v>
      </c>
    </row>
    <row r="201" spans="2:47" s="102" customFormat="1" ht="108">
      <c r="B201" s="103"/>
      <c r="D201" s="185" t="s">
        <v>180</v>
      </c>
      <c r="F201" s="186" t="s">
        <v>485</v>
      </c>
      <c r="L201" s="103"/>
      <c r="M201" s="187"/>
      <c r="N201" s="104"/>
      <c r="O201" s="104"/>
      <c r="P201" s="104"/>
      <c r="Q201" s="104"/>
      <c r="R201" s="104"/>
      <c r="S201" s="104"/>
      <c r="T201" s="188"/>
      <c r="AT201" s="92" t="s">
        <v>180</v>
      </c>
      <c r="AU201" s="92" t="s">
        <v>82</v>
      </c>
    </row>
    <row r="202" spans="2:51" s="190" customFormat="1" ht="13.5">
      <c r="B202" s="189"/>
      <c r="D202" s="185" t="s">
        <v>182</v>
      </c>
      <c r="E202" s="191" t="s">
        <v>5</v>
      </c>
      <c r="F202" s="192" t="s">
        <v>463</v>
      </c>
      <c r="H202" s="193">
        <v>1</v>
      </c>
      <c r="L202" s="189"/>
      <c r="M202" s="194"/>
      <c r="N202" s="195"/>
      <c r="O202" s="195"/>
      <c r="P202" s="195"/>
      <c r="Q202" s="195"/>
      <c r="R202" s="195"/>
      <c r="S202" s="195"/>
      <c r="T202" s="196"/>
      <c r="AT202" s="191" t="s">
        <v>182</v>
      </c>
      <c r="AU202" s="191" t="s">
        <v>82</v>
      </c>
      <c r="AV202" s="190" t="s">
        <v>82</v>
      </c>
      <c r="AW202" s="190" t="s">
        <v>35</v>
      </c>
      <c r="AX202" s="190" t="s">
        <v>80</v>
      </c>
      <c r="AY202" s="191" t="s">
        <v>131</v>
      </c>
    </row>
    <row r="203" spans="2:65" s="102" customFormat="1" ht="16.5" customHeight="1">
      <c r="B203" s="103"/>
      <c r="C203" s="217" t="s">
        <v>263</v>
      </c>
      <c r="D203" s="217" t="s">
        <v>433</v>
      </c>
      <c r="E203" s="218" t="s">
        <v>486</v>
      </c>
      <c r="F203" s="219" t="s">
        <v>487</v>
      </c>
      <c r="G203" s="220" t="s">
        <v>278</v>
      </c>
      <c r="H203" s="221">
        <v>1</v>
      </c>
      <c r="I203" s="222"/>
      <c r="J203" s="223">
        <f>ROUND(I203*H203,2)</f>
        <v>0</v>
      </c>
      <c r="K203" s="219" t="s">
        <v>343</v>
      </c>
      <c r="L203" s="224"/>
      <c r="M203" s="225" t="s">
        <v>5</v>
      </c>
      <c r="N203" s="226" t="s">
        <v>43</v>
      </c>
      <c r="O203" s="104"/>
      <c r="P203" s="182">
        <f>O203*H203</f>
        <v>0</v>
      </c>
      <c r="Q203" s="182">
        <v>1.6</v>
      </c>
      <c r="R203" s="182">
        <f>Q203*H203</f>
        <v>1.6</v>
      </c>
      <c r="S203" s="182">
        <v>0</v>
      </c>
      <c r="T203" s="183">
        <f>S203*H203</f>
        <v>0</v>
      </c>
      <c r="AR203" s="92" t="s">
        <v>160</v>
      </c>
      <c r="AT203" s="92" t="s">
        <v>433</v>
      </c>
      <c r="AU203" s="92" t="s">
        <v>82</v>
      </c>
      <c r="AY203" s="92" t="s">
        <v>131</v>
      </c>
      <c r="BE203" s="184">
        <f>IF(N203="základní",J203,0)</f>
        <v>0</v>
      </c>
      <c r="BF203" s="184">
        <f>IF(N203="snížená",J203,0)</f>
        <v>0</v>
      </c>
      <c r="BG203" s="184">
        <f>IF(N203="zákl. přenesená",J203,0)</f>
        <v>0</v>
      </c>
      <c r="BH203" s="184">
        <f>IF(N203="sníž. přenesená",J203,0)</f>
        <v>0</v>
      </c>
      <c r="BI203" s="184">
        <f>IF(N203="nulová",J203,0)</f>
        <v>0</v>
      </c>
      <c r="BJ203" s="92" t="s">
        <v>80</v>
      </c>
      <c r="BK203" s="184">
        <f>ROUND(I203*H203,2)</f>
        <v>0</v>
      </c>
      <c r="BL203" s="92" t="s">
        <v>136</v>
      </c>
      <c r="BM203" s="92" t="s">
        <v>488</v>
      </c>
    </row>
    <row r="204" spans="2:51" s="190" customFormat="1" ht="13.5">
      <c r="B204" s="189"/>
      <c r="D204" s="185" t="s">
        <v>182</v>
      </c>
      <c r="E204" s="191" t="s">
        <v>5</v>
      </c>
      <c r="F204" s="192" t="s">
        <v>463</v>
      </c>
      <c r="H204" s="193">
        <v>1</v>
      </c>
      <c r="L204" s="189"/>
      <c r="M204" s="194"/>
      <c r="N204" s="195"/>
      <c r="O204" s="195"/>
      <c r="P204" s="195"/>
      <c r="Q204" s="195"/>
      <c r="R204" s="195"/>
      <c r="S204" s="195"/>
      <c r="T204" s="196"/>
      <c r="AT204" s="191" t="s">
        <v>182</v>
      </c>
      <c r="AU204" s="191" t="s">
        <v>82</v>
      </c>
      <c r="AV204" s="190" t="s">
        <v>82</v>
      </c>
      <c r="AW204" s="190" t="s">
        <v>35</v>
      </c>
      <c r="AX204" s="190" t="s">
        <v>80</v>
      </c>
      <c r="AY204" s="191" t="s">
        <v>131</v>
      </c>
    </row>
    <row r="205" spans="2:65" s="102" customFormat="1" ht="16.5" customHeight="1">
      <c r="B205" s="103"/>
      <c r="C205" s="217" t="s">
        <v>296</v>
      </c>
      <c r="D205" s="217" t="s">
        <v>433</v>
      </c>
      <c r="E205" s="218" t="s">
        <v>489</v>
      </c>
      <c r="F205" s="219" t="s">
        <v>490</v>
      </c>
      <c r="G205" s="220" t="s">
        <v>278</v>
      </c>
      <c r="H205" s="221">
        <v>2</v>
      </c>
      <c r="I205" s="222"/>
      <c r="J205" s="223">
        <f>ROUND(I205*H205,2)</f>
        <v>0</v>
      </c>
      <c r="K205" s="219" t="s">
        <v>343</v>
      </c>
      <c r="L205" s="224"/>
      <c r="M205" s="225" t="s">
        <v>5</v>
      </c>
      <c r="N205" s="226" t="s">
        <v>43</v>
      </c>
      <c r="O205" s="104"/>
      <c r="P205" s="182">
        <f>O205*H205</f>
        <v>0</v>
      </c>
      <c r="Q205" s="182">
        <v>0.002</v>
      </c>
      <c r="R205" s="182">
        <f>Q205*H205</f>
        <v>0.004</v>
      </c>
      <c r="S205" s="182">
        <v>0</v>
      </c>
      <c r="T205" s="183">
        <f>S205*H205</f>
        <v>0</v>
      </c>
      <c r="AR205" s="92" t="s">
        <v>160</v>
      </c>
      <c r="AT205" s="92" t="s">
        <v>433</v>
      </c>
      <c r="AU205" s="92" t="s">
        <v>82</v>
      </c>
      <c r="AY205" s="92" t="s">
        <v>131</v>
      </c>
      <c r="BE205" s="184">
        <f>IF(N205="základní",J205,0)</f>
        <v>0</v>
      </c>
      <c r="BF205" s="184">
        <f>IF(N205="snížená",J205,0)</f>
        <v>0</v>
      </c>
      <c r="BG205" s="184">
        <f>IF(N205="zákl. přenesená",J205,0)</f>
        <v>0</v>
      </c>
      <c r="BH205" s="184">
        <f>IF(N205="sníž. přenesená",J205,0)</f>
        <v>0</v>
      </c>
      <c r="BI205" s="184">
        <f>IF(N205="nulová",J205,0)</f>
        <v>0</v>
      </c>
      <c r="BJ205" s="92" t="s">
        <v>80</v>
      </c>
      <c r="BK205" s="184">
        <f>ROUND(I205*H205,2)</f>
        <v>0</v>
      </c>
      <c r="BL205" s="92" t="s">
        <v>136</v>
      </c>
      <c r="BM205" s="92" t="s">
        <v>491</v>
      </c>
    </row>
    <row r="206" spans="2:51" s="190" customFormat="1" ht="13.5">
      <c r="B206" s="189"/>
      <c r="D206" s="185" t="s">
        <v>182</v>
      </c>
      <c r="E206" s="191" t="s">
        <v>5</v>
      </c>
      <c r="F206" s="192" t="s">
        <v>459</v>
      </c>
      <c r="H206" s="193">
        <v>2</v>
      </c>
      <c r="L206" s="189"/>
      <c r="M206" s="194"/>
      <c r="N206" s="195"/>
      <c r="O206" s="195"/>
      <c r="P206" s="195"/>
      <c r="Q206" s="195"/>
      <c r="R206" s="195"/>
      <c r="S206" s="195"/>
      <c r="T206" s="196"/>
      <c r="AT206" s="191" t="s">
        <v>182</v>
      </c>
      <c r="AU206" s="191" t="s">
        <v>82</v>
      </c>
      <c r="AV206" s="190" t="s">
        <v>82</v>
      </c>
      <c r="AW206" s="190" t="s">
        <v>35</v>
      </c>
      <c r="AX206" s="190" t="s">
        <v>80</v>
      </c>
      <c r="AY206" s="191" t="s">
        <v>131</v>
      </c>
    </row>
    <row r="207" spans="2:65" s="102" customFormat="1" ht="16.5" customHeight="1">
      <c r="B207" s="103"/>
      <c r="C207" s="217" t="s">
        <v>267</v>
      </c>
      <c r="D207" s="217" t="s">
        <v>433</v>
      </c>
      <c r="E207" s="218" t="s">
        <v>492</v>
      </c>
      <c r="F207" s="219" t="s">
        <v>493</v>
      </c>
      <c r="G207" s="220" t="s">
        <v>278</v>
      </c>
      <c r="H207" s="221">
        <v>1</v>
      </c>
      <c r="I207" s="222"/>
      <c r="J207" s="223">
        <f>ROUND(I207*H207,2)</f>
        <v>0</v>
      </c>
      <c r="K207" s="219" t="s">
        <v>343</v>
      </c>
      <c r="L207" s="224"/>
      <c r="M207" s="225" t="s">
        <v>5</v>
      </c>
      <c r="N207" s="226" t="s">
        <v>43</v>
      </c>
      <c r="O207" s="104"/>
      <c r="P207" s="182">
        <f>O207*H207</f>
        <v>0</v>
      </c>
      <c r="Q207" s="182">
        <v>0.254</v>
      </c>
      <c r="R207" s="182">
        <f>Q207*H207</f>
        <v>0.254</v>
      </c>
      <c r="S207" s="182">
        <v>0</v>
      </c>
      <c r="T207" s="183">
        <f>S207*H207</f>
        <v>0</v>
      </c>
      <c r="AR207" s="92" t="s">
        <v>160</v>
      </c>
      <c r="AT207" s="92" t="s">
        <v>433</v>
      </c>
      <c r="AU207" s="92" t="s">
        <v>82</v>
      </c>
      <c r="AY207" s="92" t="s">
        <v>131</v>
      </c>
      <c r="BE207" s="184">
        <f>IF(N207="základní",J207,0)</f>
        <v>0</v>
      </c>
      <c r="BF207" s="184">
        <f>IF(N207="snížená",J207,0)</f>
        <v>0</v>
      </c>
      <c r="BG207" s="184">
        <f>IF(N207="zákl. přenesená",J207,0)</f>
        <v>0</v>
      </c>
      <c r="BH207" s="184">
        <f>IF(N207="sníž. přenesená",J207,0)</f>
        <v>0</v>
      </c>
      <c r="BI207" s="184">
        <f>IF(N207="nulová",J207,0)</f>
        <v>0</v>
      </c>
      <c r="BJ207" s="92" t="s">
        <v>80</v>
      </c>
      <c r="BK207" s="184">
        <f>ROUND(I207*H207,2)</f>
        <v>0</v>
      </c>
      <c r="BL207" s="92" t="s">
        <v>136</v>
      </c>
      <c r="BM207" s="92" t="s">
        <v>494</v>
      </c>
    </row>
    <row r="208" spans="2:51" s="190" customFormat="1" ht="13.5">
      <c r="B208" s="189"/>
      <c r="D208" s="185" t="s">
        <v>182</v>
      </c>
      <c r="E208" s="191" t="s">
        <v>5</v>
      </c>
      <c r="F208" s="192" t="s">
        <v>463</v>
      </c>
      <c r="H208" s="193">
        <v>1</v>
      </c>
      <c r="L208" s="189"/>
      <c r="M208" s="194"/>
      <c r="N208" s="195"/>
      <c r="O208" s="195"/>
      <c r="P208" s="195"/>
      <c r="Q208" s="195"/>
      <c r="R208" s="195"/>
      <c r="S208" s="195"/>
      <c r="T208" s="196"/>
      <c r="AT208" s="191" t="s">
        <v>182</v>
      </c>
      <c r="AU208" s="191" t="s">
        <v>82</v>
      </c>
      <c r="AV208" s="190" t="s">
        <v>82</v>
      </c>
      <c r="AW208" s="190" t="s">
        <v>35</v>
      </c>
      <c r="AX208" s="190" t="s">
        <v>80</v>
      </c>
      <c r="AY208" s="191" t="s">
        <v>131</v>
      </c>
    </row>
    <row r="209" spans="2:65" s="102" customFormat="1" ht="16.5" customHeight="1">
      <c r="B209" s="103"/>
      <c r="C209" s="217" t="s">
        <v>303</v>
      </c>
      <c r="D209" s="217" t="s">
        <v>433</v>
      </c>
      <c r="E209" s="218" t="s">
        <v>495</v>
      </c>
      <c r="F209" s="219" t="s">
        <v>496</v>
      </c>
      <c r="G209" s="220" t="s">
        <v>278</v>
      </c>
      <c r="H209" s="221">
        <v>1</v>
      </c>
      <c r="I209" s="222"/>
      <c r="J209" s="223">
        <f>ROUND(I209*H209,2)</f>
        <v>0</v>
      </c>
      <c r="K209" s="219" t="s">
        <v>343</v>
      </c>
      <c r="L209" s="224"/>
      <c r="M209" s="225" t="s">
        <v>5</v>
      </c>
      <c r="N209" s="226" t="s">
        <v>43</v>
      </c>
      <c r="O209" s="104"/>
      <c r="P209" s="182">
        <f>O209*H209</f>
        <v>0</v>
      </c>
      <c r="Q209" s="182">
        <v>0.585</v>
      </c>
      <c r="R209" s="182">
        <f>Q209*H209</f>
        <v>0.585</v>
      </c>
      <c r="S209" s="182">
        <v>0</v>
      </c>
      <c r="T209" s="183">
        <f>S209*H209</f>
        <v>0</v>
      </c>
      <c r="AR209" s="92" t="s">
        <v>160</v>
      </c>
      <c r="AT209" s="92" t="s">
        <v>433</v>
      </c>
      <c r="AU209" s="92" t="s">
        <v>82</v>
      </c>
      <c r="AY209" s="92" t="s">
        <v>131</v>
      </c>
      <c r="BE209" s="184">
        <f>IF(N209="základní",J209,0)</f>
        <v>0</v>
      </c>
      <c r="BF209" s="184">
        <f>IF(N209="snížená",J209,0)</f>
        <v>0</v>
      </c>
      <c r="BG209" s="184">
        <f>IF(N209="zákl. přenesená",J209,0)</f>
        <v>0</v>
      </c>
      <c r="BH209" s="184">
        <f>IF(N209="sníž. přenesená",J209,0)</f>
        <v>0</v>
      </c>
      <c r="BI209" s="184">
        <f>IF(N209="nulová",J209,0)</f>
        <v>0</v>
      </c>
      <c r="BJ209" s="92" t="s">
        <v>80</v>
      </c>
      <c r="BK209" s="184">
        <f>ROUND(I209*H209,2)</f>
        <v>0</v>
      </c>
      <c r="BL209" s="92" t="s">
        <v>136</v>
      </c>
      <c r="BM209" s="92" t="s">
        <v>497</v>
      </c>
    </row>
    <row r="210" spans="2:51" s="190" customFormat="1" ht="13.5">
      <c r="B210" s="189"/>
      <c r="D210" s="185" t="s">
        <v>182</v>
      </c>
      <c r="E210" s="191" t="s">
        <v>5</v>
      </c>
      <c r="F210" s="192" t="s">
        <v>463</v>
      </c>
      <c r="H210" s="193">
        <v>1</v>
      </c>
      <c r="L210" s="189"/>
      <c r="M210" s="194"/>
      <c r="N210" s="195"/>
      <c r="O210" s="195"/>
      <c r="P210" s="195"/>
      <c r="Q210" s="195"/>
      <c r="R210" s="195"/>
      <c r="S210" s="195"/>
      <c r="T210" s="196"/>
      <c r="AT210" s="191" t="s">
        <v>182</v>
      </c>
      <c r="AU210" s="191" t="s">
        <v>82</v>
      </c>
      <c r="AV210" s="190" t="s">
        <v>82</v>
      </c>
      <c r="AW210" s="190" t="s">
        <v>35</v>
      </c>
      <c r="AX210" s="190" t="s">
        <v>80</v>
      </c>
      <c r="AY210" s="191" t="s">
        <v>131</v>
      </c>
    </row>
    <row r="211" spans="2:65" s="102" customFormat="1" ht="25.5" customHeight="1">
      <c r="B211" s="103"/>
      <c r="C211" s="173" t="s">
        <v>269</v>
      </c>
      <c r="D211" s="173" t="s">
        <v>132</v>
      </c>
      <c r="E211" s="174" t="s">
        <v>498</v>
      </c>
      <c r="F211" s="175" t="s">
        <v>499</v>
      </c>
      <c r="G211" s="176" t="s">
        <v>278</v>
      </c>
      <c r="H211" s="177">
        <v>1</v>
      </c>
      <c r="I211" s="178"/>
      <c r="J211" s="179">
        <f>ROUND(I211*H211,2)</f>
        <v>0</v>
      </c>
      <c r="K211" s="175" t="s">
        <v>343</v>
      </c>
      <c r="L211" s="103"/>
      <c r="M211" s="180" t="s">
        <v>5</v>
      </c>
      <c r="N211" s="181" t="s">
        <v>43</v>
      </c>
      <c r="O211" s="104"/>
      <c r="P211" s="182">
        <f>O211*H211</f>
        <v>0</v>
      </c>
      <c r="Q211" s="182">
        <v>0.21734</v>
      </c>
      <c r="R211" s="182">
        <f>Q211*H211</f>
        <v>0.21734</v>
      </c>
      <c r="S211" s="182">
        <v>0</v>
      </c>
      <c r="T211" s="183">
        <f>S211*H211</f>
        <v>0</v>
      </c>
      <c r="AR211" s="92" t="s">
        <v>136</v>
      </c>
      <c r="AT211" s="92" t="s">
        <v>132</v>
      </c>
      <c r="AU211" s="92" t="s">
        <v>82</v>
      </c>
      <c r="AY211" s="92" t="s">
        <v>131</v>
      </c>
      <c r="BE211" s="184">
        <f>IF(N211="základní",J211,0)</f>
        <v>0</v>
      </c>
      <c r="BF211" s="184">
        <f>IF(N211="snížená",J211,0)</f>
        <v>0</v>
      </c>
      <c r="BG211" s="184">
        <f>IF(N211="zákl. přenesená",J211,0)</f>
        <v>0</v>
      </c>
      <c r="BH211" s="184">
        <f>IF(N211="sníž. přenesená",J211,0)</f>
        <v>0</v>
      </c>
      <c r="BI211" s="184">
        <f>IF(N211="nulová",J211,0)</f>
        <v>0</v>
      </c>
      <c r="BJ211" s="92" t="s">
        <v>80</v>
      </c>
      <c r="BK211" s="184">
        <f>ROUND(I211*H211,2)</f>
        <v>0</v>
      </c>
      <c r="BL211" s="92" t="s">
        <v>136</v>
      </c>
      <c r="BM211" s="92" t="s">
        <v>500</v>
      </c>
    </row>
    <row r="212" spans="2:47" s="102" customFormat="1" ht="148.5">
      <c r="B212" s="103"/>
      <c r="D212" s="185" t="s">
        <v>180</v>
      </c>
      <c r="F212" s="186" t="s">
        <v>501</v>
      </c>
      <c r="L212" s="103"/>
      <c r="M212" s="187"/>
      <c r="N212" s="104"/>
      <c r="O212" s="104"/>
      <c r="P212" s="104"/>
      <c r="Q212" s="104"/>
      <c r="R212" s="104"/>
      <c r="S212" s="104"/>
      <c r="T212" s="188"/>
      <c r="AT212" s="92" t="s">
        <v>180</v>
      </c>
      <c r="AU212" s="92" t="s">
        <v>82</v>
      </c>
    </row>
    <row r="213" spans="2:51" s="190" customFormat="1" ht="13.5">
      <c r="B213" s="189"/>
      <c r="D213" s="185" t="s">
        <v>182</v>
      </c>
      <c r="E213" s="191" t="s">
        <v>5</v>
      </c>
      <c r="F213" s="192" t="s">
        <v>463</v>
      </c>
      <c r="H213" s="193">
        <v>1</v>
      </c>
      <c r="L213" s="189"/>
      <c r="M213" s="194"/>
      <c r="N213" s="195"/>
      <c r="O213" s="195"/>
      <c r="P213" s="195"/>
      <c r="Q213" s="195"/>
      <c r="R213" s="195"/>
      <c r="S213" s="195"/>
      <c r="T213" s="196"/>
      <c r="AT213" s="191" t="s">
        <v>182</v>
      </c>
      <c r="AU213" s="191" t="s">
        <v>82</v>
      </c>
      <c r="AV213" s="190" t="s">
        <v>82</v>
      </c>
      <c r="AW213" s="190" t="s">
        <v>35</v>
      </c>
      <c r="AX213" s="190" t="s">
        <v>80</v>
      </c>
      <c r="AY213" s="191" t="s">
        <v>131</v>
      </c>
    </row>
    <row r="214" spans="2:65" s="102" customFormat="1" ht="25.5" customHeight="1">
      <c r="B214" s="103"/>
      <c r="C214" s="217" t="s">
        <v>311</v>
      </c>
      <c r="D214" s="217" t="s">
        <v>433</v>
      </c>
      <c r="E214" s="218" t="s">
        <v>502</v>
      </c>
      <c r="F214" s="219" t="s">
        <v>503</v>
      </c>
      <c r="G214" s="220" t="s">
        <v>278</v>
      </c>
      <c r="H214" s="221">
        <v>1</v>
      </c>
      <c r="I214" s="222"/>
      <c r="J214" s="223">
        <f>ROUND(I214*H214,2)</f>
        <v>0</v>
      </c>
      <c r="K214" s="219" t="s">
        <v>343</v>
      </c>
      <c r="L214" s="224"/>
      <c r="M214" s="225" t="s">
        <v>5</v>
      </c>
      <c r="N214" s="226" t="s">
        <v>43</v>
      </c>
      <c r="O214" s="104"/>
      <c r="P214" s="182">
        <f>O214*H214</f>
        <v>0</v>
      </c>
      <c r="Q214" s="182">
        <v>0.0546</v>
      </c>
      <c r="R214" s="182">
        <f>Q214*H214</f>
        <v>0.0546</v>
      </c>
      <c r="S214" s="182">
        <v>0</v>
      </c>
      <c r="T214" s="183">
        <f>S214*H214</f>
        <v>0</v>
      </c>
      <c r="AR214" s="92" t="s">
        <v>160</v>
      </c>
      <c r="AT214" s="92" t="s">
        <v>433</v>
      </c>
      <c r="AU214" s="92" t="s">
        <v>82</v>
      </c>
      <c r="AY214" s="92" t="s">
        <v>131</v>
      </c>
      <c r="BE214" s="184">
        <f>IF(N214="základní",J214,0)</f>
        <v>0</v>
      </c>
      <c r="BF214" s="184">
        <f>IF(N214="snížená",J214,0)</f>
        <v>0</v>
      </c>
      <c r="BG214" s="184">
        <f>IF(N214="zákl. přenesená",J214,0)</f>
        <v>0</v>
      </c>
      <c r="BH214" s="184">
        <f>IF(N214="sníž. přenesená",J214,0)</f>
        <v>0</v>
      </c>
      <c r="BI214" s="184">
        <f>IF(N214="nulová",J214,0)</f>
        <v>0</v>
      </c>
      <c r="BJ214" s="92" t="s">
        <v>80</v>
      </c>
      <c r="BK214" s="184">
        <f>ROUND(I214*H214,2)</f>
        <v>0</v>
      </c>
      <c r="BL214" s="92" t="s">
        <v>136</v>
      </c>
      <c r="BM214" s="92" t="s">
        <v>504</v>
      </c>
    </row>
    <row r="215" spans="2:51" s="190" customFormat="1" ht="13.5">
      <c r="B215" s="189"/>
      <c r="D215" s="185" t="s">
        <v>182</v>
      </c>
      <c r="E215" s="191" t="s">
        <v>5</v>
      </c>
      <c r="F215" s="192" t="s">
        <v>463</v>
      </c>
      <c r="H215" s="193">
        <v>1</v>
      </c>
      <c r="L215" s="189"/>
      <c r="M215" s="194"/>
      <c r="N215" s="195"/>
      <c r="O215" s="195"/>
      <c r="P215" s="195"/>
      <c r="Q215" s="195"/>
      <c r="R215" s="195"/>
      <c r="S215" s="195"/>
      <c r="T215" s="196"/>
      <c r="AT215" s="191" t="s">
        <v>182</v>
      </c>
      <c r="AU215" s="191" t="s">
        <v>82</v>
      </c>
      <c r="AV215" s="190" t="s">
        <v>82</v>
      </c>
      <c r="AW215" s="190" t="s">
        <v>35</v>
      </c>
      <c r="AX215" s="190" t="s">
        <v>80</v>
      </c>
      <c r="AY215" s="191" t="s">
        <v>131</v>
      </c>
    </row>
    <row r="216" spans="2:65" s="102" customFormat="1" ht="25.5" customHeight="1">
      <c r="B216" s="103"/>
      <c r="C216" s="173" t="s">
        <v>273</v>
      </c>
      <c r="D216" s="173" t="s">
        <v>132</v>
      </c>
      <c r="E216" s="174" t="s">
        <v>505</v>
      </c>
      <c r="F216" s="175" t="s">
        <v>506</v>
      </c>
      <c r="G216" s="176" t="s">
        <v>278</v>
      </c>
      <c r="H216" s="177">
        <v>1</v>
      </c>
      <c r="I216" s="178"/>
      <c r="J216" s="179">
        <f>ROUND(I216*H216,2)</f>
        <v>0</v>
      </c>
      <c r="K216" s="175" t="s">
        <v>5</v>
      </c>
      <c r="L216" s="103"/>
      <c r="M216" s="180" t="s">
        <v>5</v>
      </c>
      <c r="N216" s="181" t="s">
        <v>43</v>
      </c>
      <c r="O216" s="104"/>
      <c r="P216" s="182">
        <f>O216*H216</f>
        <v>0</v>
      </c>
      <c r="Q216" s="182">
        <v>0</v>
      </c>
      <c r="R216" s="182">
        <f>Q216*H216</f>
        <v>0</v>
      </c>
      <c r="S216" s="182">
        <v>0</v>
      </c>
      <c r="T216" s="183">
        <f>S216*H216</f>
        <v>0</v>
      </c>
      <c r="AR216" s="92" t="s">
        <v>136</v>
      </c>
      <c r="AT216" s="92" t="s">
        <v>132</v>
      </c>
      <c r="AU216" s="92" t="s">
        <v>82</v>
      </c>
      <c r="AY216" s="92" t="s">
        <v>131</v>
      </c>
      <c r="BE216" s="184">
        <f>IF(N216="základní",J216,0)</f>
        <v>0</v>
      </c>
      <c r="BF216" s="184">
        <f>IF(N216="snížená",J216,0)</f>
        <v>0</v>
      </c>
      <c r="BG216" s="184">
        <f>IF(N216="zákl. přenesená",J216,0)</f>
        <v>0</v>
      </c>
      <c r="BH216" s="184">
        <f>IF(N216="sníž. přenesená",J216,0)</f>
        <v>0</v>
      </c>
      <c r="BI216" s="184">
        <f>IF(N216="nulová",J216,0)</f>
        <v>0</v>
      </c>
      <c r="BJ216" s="92" t="s">
        <v>80</v>
      </c>
      <c r="BK216" s="184">
        <f>ROUND(I216*H216,2)</f>
        <v>0</v>
      </c>
      <c r="BL216" s="92" t="s">
        <v>136</v>
      </c>
      <c r="BM216" s="92" t="s">
        <v>507</v>
      </c>
    </row>
    <row r="217" spans="2:51" s="190" customFormat="1" ht="13.5">
      <c r="B217" s="189"/>
      <c r="D217" s="185" t="s">
        <v>182</v>
      </c>
      <c r="E217" s="191" t="s">
        <v>5</v>
      </c>
      <c r="F217" s="192" t="s">
        <v>463</v>
      </c>
      <c r="H217" s="193">
        <v>1</v>
      </c>
      <c r="L217" s="189"/>
      <c r="M217" s="194"/>
      <c r="N217" s="195"/>
      <c r="O217" s="195"/>
      <c r="P217" s="195"/>
      <c r="Q217" s="195"/>
      <c r="R217" s="195"/>
      <c r="S217" s="195"/>
      <c r="T217" s="196"/>
      <c r="AT217" s="191" t="s">
        <v>182</v>
      </c>
      <c r="AU217" s="191" t="s">
        <v>82</v>
      </c>
      <c r="AV217" s="190" t="s">
        <v>82</v>
      </c>
      <c r="AW217" s="190" t="s">
        <v>35</v>
      </c>
      <c r="AX217" s="190" t="s">
        <v>80</v>
      </c>
      <c r="AY217" s="191" t="s">
        <v>131</v>
      </c>
    </row>
    <row r="218" spans="2:63" s="163" customFormat="1" ht="29.85" customHeight="1">
      <c r="B218" s="162"/>
      <c r="D218" s="164" t="s">
        <v>71</v>
      </c>
      <c r="E218" s="215" t="s">
        <v>508</v>
      </c>
      <c r="F218" s="215" t="s">
        <v>509</v>
      </c>
      <c r="J218" s="216">
        <f>BK218</f>
        <v>0</v>
      </c>
      <c r="L218" s="162"/>
      <c r="M218" s="167"/>
      <c r="N218" s="168"/>
      <c r="O218" s="168"/>
      <c r="P218" s="169">
        <f>SUM(P219:P220)</f>
        <v>0</v>
      </c>
      <c r="Q218" s="168"/>
      <c r="R218" s="169">
        <f>SUM(R219:R220)</f>
        <v>0</v>
      </c>
      <c r="S218" s="168"/>
      <c r="T218" s="170">
        <f>SUM(T219:T220)</f>
        <v>0</v>
      </c>
      <c r="AR218" s="164" t="s">
        <v>80</v>
      </c>
      <c r="AT218" s="171" t="s">
        <v>71</v>
      </c>
      <c r="AU218" s="171" t="s">
        <v>80</v>
      </c>
      <c r="AY218" s="164" t="s">
        <v>131</v>
      </c>
      <c r="BK218" s="172">
        <f>SUM(BK219:BK220)</f>
        <v>0</v>
      </c>
    </row>
    <row r="219" spans="2:65" s="102" customFormat="1" ht="38.25" customHeight="1">
      <c r="B219" s="103"/>
      <c r="C219" s="173" t="s">
        <v>324</v>
      </c>
      <c r="D219" s="173" t="s">
        <v>132</v>
      </c>
      <c r="E219" s="174" t="s">
        <v>510</v>
      </c>
      <c r="F219" s="175" t="s">
        <v>511</v>
      </c>
      <c r="G219" s="176" t="s">
        <v>320</v>
      </c>
      <c r="H219" s="177">
        <v>18.396</v>
      </c>
      <c r="I219" s="178"/>
      <c r="J219" s="179">
        <f>ROUND(I219*H219,2)</f>
        <v>0</v>
      </c>
      <c r="K219" s="175" t="s">
        <v>343</v>
      </c>
      <c r="L219" s="103"/>
      <c r="M219" s="180" t="s">
        <v>5</v>
      </c>
      <c r="N219" s="181" t="s">
        <v>43</v>
      </c>
      <c r="O219" s="104"/>
      <c r="P219" s="182">
        <f>O219*H219</f>
        <v>0</v>
      </c>
      <c r="Q219" s="182">
        <v>0</v>
      </c>
      <c r="R219" s="182">
        <f>Q219*H219</f>
        <v>0</v>
      </c>
      <c r="S219" s="182">
        <v>0</v>
      </c>
      <c r="T219" s="183">
        <f>S219*H219</f>
        <v>0</v>
      </c>
      <c r="AR219" s="92" t="s">
        <v>136</v>
      </c>
      <c r="AT219" s="92" t="s">
        <v>132</v>
      </c>
      <c r="AU219" s="92" t="s">
        <v>82</v>
      </c>
      <c r="AY219" s="92" t="s">
        <v>131</v>
      </c>
      <c r="BE219" s="184">
        <f>IF(N219="základní",J219,0)</f>
        <v>0</v>
      </c>
      <c r="BF219" s="184">
        <f>IF(N219="snížená",J219,0)</f>
        <v>0</v>
      </c>
      <c r="BG219" s="184">
        <f>IF(N219="zákl. přenesená",J219,0)</f>
        <v>0</v>
      </c>
      <c r="BH219" s="184">
        <f>IF(N219="sníž. přenesená",J219,0)</f>
        <v>0</v>
      </c>
      <c r="BI219" s="184">
        <f>IF(N219="nulová",J219,0)</f>
        <v>0</v>
      </c>
      <c r="BJ219" s="92" t="s">
        <v>80</v>
      </c>
      <c r="BK219" s="184">
        <f>ROUND(I219*H219,2)</f>
        <v>0</v>
      </c>
      <c r="BL219" s="92" t="s">
        <v>136</v>
      </c>
      <c r="BM219" s="92" t="s">
        <v>512</v>
      </c>
    </row>
    <row r="220" spans="2:47" s="102" customFormat="1" ht="54">
      <c r="B220" s="103"/>
      <c r="D220" s="185" t="s">
        <v>180</v>
      </c>
      <c r="F220" s="186" t="s">
        <v>513</v>
      </c>
      <c r="L220" s="103"/>
      <c r="M220" s="187"/>
      <c r="N220" s="104"/>
      <c r="O220" s="104"/>
      <c r="P220" s="104"/>
      <c r="Q220" s="104"/>
      <c r="R220" s="104"/>
      <c r="S220" s="104"/>
      <c r="T220" s="188"/>
      <c r="AT220" s="92" t="s">
        <v>180</v>
      </c>
      <c r="AU220" s="92" t="s">
        <v>82</v>
      </c>
    </row>
    <row r="221" spans="2:63" s="163" customFormat="1" ht="37.35" customHeight="1">
      <c r="B221" s="162"/>
      <c r="D221" s="164" t="s">
        <v>71</v>
      </c>
      <c r="E221" s="165" t="s">
        <v>514</v>
      </c>
      <c r="F221" s="165" t="s">
        <v>515</v>
      </c>
      <c r="J221" s="166">
        <f>BK221</f>
        <v>0</v>
      </c>
      <c r="L221" s="162"/>
      <c r="M221" s="167"/>
      <c r="N221" s="168"/>
      <c r="O221" s="168"/>
      <c r="P221" s="169">
        <f>P222+P226+P228</f>
        <v>0</v>
      </c>
      <c r="Q221" s="168"/>
      <c r="R221" s="169">
        <f>R222+R226+R228</f>
        <v>0</v>
      </c>
      <c r="S221" s="168"/>
      <c r="T221" s="170">
        <f>T222+T226+T228</f>
        <v>0</v>
      </c>
      <c r="AR221" s="164" t="s">
        <v>148</v>
      </c>
      <c r="AT221" s="171" t="s">
        <v>71</v>
      </c>
      <c r="AU221" s="171" t="s">
        <v>72</v>
      </c>
      <c r="AY221" s="164" t="s">
        <v>131</v>
      </c>
      <c r="BK221" s="172">
        <f>BK222+BK226+BK228</f>
        <v>0</v>
      </c>
    </row>
    <row r="222" spans="2:63" s="163" customFormat="1" ht="19.9" customHeight="1">
      <c r="B222" s="162"/>
      <c r="D222" s="164" t="s">
        <v>71</v>
      </c>
      <c r="E222" s="215" t="s">
        <v>516</v>
      </c>
      <c r="F222" s="215" t="s">
        <v>517</v>
      </c>
      <c r="J222" s="216">
        <f>BK222</f>
        <v>0</v>
      </c>
      <c r="L222" s="162"/>
      <c r="M222" s="167"/>
      <c r="N222" s="168"/>
      <c r="O222" s="168"/>
      <c r="P222" s="169">
        <f>SUM(P223:P225)</f>
        <v>0</v>
      </c>
      <c r="Q222" s="168"/>
      <c r="R222" s="169">
        <f>SUM(R223:R225)</f>
        <v>0</v>
      </c>
      <c r="S222" s="168"/>
      <c r="T222" s="170">
        <f>SUM(T223:T225)</f>
        <v>0</v>
      </c>
      <c r="AR222" s="164" t="s">
        <v>148</v>
      </c>
      <c r="AT222" s="171" t="s">
        <v>71</v>
      </c>
      <c r="AU222" s="171" t="s">
        <v>80</v>
      </c>
      <c r="AY222" s="164" t="s">
        <v>131</v>
      </c>
      <c r="BK222" s="172">
        <f>SUM(BK223:BK225)</f>
        <v>0</v>
      </c>
    </row>
    <row r="223" spans="2:65" s="102" customFormat="1" ht="25.5" customHeight="1">
      <c r="B223" s="103"/>
      <c r="C223" s="173" t="s">
        <v>279</v>
      </c>
      <c r="D223" s="173" t="s">
        <v>132</v>
      </c>
      <c r="E223" s="174" t="s">
        <v>518</v>
      </c>
      <c r="F223" s="175" t="s">
        <v>519</v>
      </c>
      <c r="G223" s="176" t="s">
        <v>520</v>
      </c>
      <c r="H223" s="177">
        <v>1</v>
      </c>
      <c r="I223" s="178"/>
      <c r="J223" s="179">
        <f>ROUND(I223*H223,2)</f>
        <v>0</v>
      </c>
      <c r="K223" s="175" t="s">
        <v>343</v>
      </c>
      <c r="L223" s="103"/>
      <c r="M223" s="180" t="s">
        <v>5</v>
      </c>
      <c r="N223" s="181" t="s">
        <v>43</v>
      </c>
      <c r="O223" s="104"/>
      <c r="P223" s="182">
        <f>O223*H223</f>
        <v>0</v>
      </c>
      <c r="Q223" s="182">
        <v>0</v>
      </c>
      <c r="R223" s="182">
        <f>Q223*H223</f>
        <v>0</v>
      </c>
      <c r="S223" s="182">
        <v>0</v>
      </c>
      <c r="T223" s="183">
        <f>S223*H223</f>
        <v>0</v>
      </c>
      <c r="AR223" s="92" t="s">
        <v>521</v>
      </c>
      <c r="AT223" s="92" t="s">
        <v>132</v>
      </c>
      <c r="AU223" s="92" t="s">
        <v>82</v>
      </c>
      <c r="AY223" s="92" t="s">
        <v>131</v>
      </c>
      <c r="BE223" s="184">
        <f>IF(N223="základní",J223,0)</f>
        <v>0</v>
      </c>
      <c r="BF223" s="184">
        <f>IF(N223="snížená",J223,0)</f>
        <v>0</v>
      </c>
      <c r="BG223" s="184">
        <f>IF(N223="zákl. přenesená",J223,0)</f>
        <v>0</v>
      </c>
      <c r="BH223" s="184">
        <f>IF(N223="sníž. přenesená",J223,0)</f>
        <v>0</v>
      </c>
      <c r="BI223" s="184">
        <f>IF(N223="nulová",J223,0)</f>
        <v>0</v>
      </c>
      <c r="BJ223" s="92" t="s">
        <v>80</v>
      </c>
      <c r="BK223" s="184">
        <f>ROUND(I223*H223,2)</f>
        <v>0</v>
      </c>
      <c r="BL223" s="92" t="s">
        <v>521</v>
      </c>
      <c r="BM223" s="92" t="s">
        <v>522</v>
      </c>
    </row>
    <row r="224" spans="2:65" s="102" customFormat="1" ht="25.5" customHeight="1">
      <c r="B224" s="103"/>
      <c r="C224" s="173" t="s">
        <v>523</v>
      </c>
      <c r="D224" s="173" t="s">
        <v>132</v>
      </c>
      <c r="E224" s="174" t="s">
        <v>524</v>
      </c>
      <c r="F224" s="175" t="s">
        <v>525</v>
      </c>
      <c r="G224" s="176" t="s">
        <v>520</v>
      </c>
      <c r="H224" s="177">
        <v>1</v>
      </c>
      <c r="I224" s="178"/>
      <c r="J224" s="179">
        <f>ROUND(I224*H224,2)</f>
        <v>0</v>
      </c>
      <c r="K224" s="175" t="s">
        <v>343</v>
      </c>
      <c r="L224" s="103"/>
      <c r="M224" s="180" t="s">
        <v>5</v>
      </c>
      <c r="N224" s="181" t="s">
        <v>43</v>
      </c>
      <c r="O224" s="104"/>
      <c r="P224" s="182">
        <f>O224*H224</f>
        <v>0</v>
      </c>
      <c r="Q224" s="182">
        <v>0</v>
      </c>
      <c r="R224" s="182">
        <f>Q224*H224</f>
        <v>0</v>
      </c>
      <c r="S224" s="182">
        <v>0</v>
      </c>
      <c r="T224" s="183">
        <f>S224*H224</f>
        <v>0</v>
      </c>
      <c r="AR224" s="92" t="s">
        <v>521</v>
      </c>
      <c r="AT224" s="92" t="s">
        <v>132</v>
      </c>
      <c r="AU224" s="92" t="s">
        <v>82</v>
      </c>
      <c r="AY224" s="92" t="s">
        <v>131</v>
      </c>
      <c r="BE224" s="184">
        <f>IF(N224="základní",J224,0)</f>
        <v>0</v>
      </c>
      <c r="BF224" s="184">
        <f>IF(N224="snížená",J224,0)</f>
        <v>0</v>
      </c>
      <c r="BG224" s="184">
        <f>IF(N224="zákl. přenesená",J224,0)</f>
        <v>0</v>
      </c>
      <c r="BH224" s="184">
        <f>IF(N224="sníž. přenesená",J224,0)</f>
        <v>0</v>
      </c>
      <c r="BI224" s="184">
        <f>IF(N224="nulová",J224,0)</f>
        <v>0</v>
      </c>
      <c r="BJ224" s="92" t="s">
        <v>80</v>
      </c>
      <c r="BK224" s="184">
        <f>ROUND(I224*H224,2)</f>
        <v>0</v>
      </c>
      <c r="BL224" s="92" t="s">
        <v>521</v>
      </c>
      <c r="BM224" s="92" t="s">
        <v>526</v>
      </c>
    </row>
    <row r="225" spans="2:65" s="102" customFormat="1" ht="51" customHeight="1">
      <c r="B225" s="103"/>
      <c r="C225" s="173" t="s">
        <v>286</v>
      </c>
      <c r="D225" s="173" t="s">
        <v>132</v>
      </c>
      <c r="E225" s="174" t="s">
        <v>527</v>
      </c>
      <c r="F225" s="175" t="s">
        <v>528</v>
      </c>
      <c r="G225" s="176" t="s">
        <v>520</v>
      </c>
      <c r="H225" s="177">
        <v>1</v>
      </c>
      <c r="I225" s="178"/>
      <c r="J225" s="179">
        <f>ROUND(I225*H225,2)</f>
        <v>0</v>
      </c>
      <c r="K225" s="175" t="s">
        <v>5</v>
      </c>
      <c r="L225" s="103"/>
      <c r="M225" s="180" t="s">
        <v>5</v>
      </c>
      <c r="N225" s="181" t="s">
        <v>43</v>
      </c>
      <c r="O225" s="104"/>
      <c r="P225" s="182">
        <f>O225*H225</f>
        <v>0</v>
      </c>
      <c r="Q225" s="182">
        <v>0</v>
      </c>
      <c r="R225" s="182">
        <f>Q225*H225</f>
        <v>0</v>
      </c>
      <c r="S225" s="182">
        <v>0</v>
      </c>
      <c r="T225" s="183">
        <f>S225*H225</f>
        <v>0</v>
      </c>
      <c r="AR225" s="92" t="s">
        <v>521</v>
      </c>
      <c r="AT225" s="92" t="s">
        <v>132</v>
      </c>
      <c r="AU225" s="92" t="s">
        <v>82</v>
      </c>
      <c r="AY225" s="92" t="s">
        <v>131</v>
      </c>
      <c r="BE225" s="184">
        <f>IF(N225="základní",J225,0)</f>
        <v>0</v>
      </c>
      <c r="BF225" s="184">
        <f>IF(N225="snížená",J225,0)</f>
        <v>0</v>
      </c>
      <c r="BG225" s="184">
        <f>IF(N225="zákl. přenesená",J225,0)</f>
        <v>0</v>
      </c>
      <c r="BH225" s="184">
        <f>IF(N225="sníž. přenesená",J225,0)</f>
        <v>0</v>
      </c>
      <c r="BI225" s="184">
        <f>IF(N225="nulová",J225,0)</f>
        <v>0</v>
      </c>
      <c r="BJ225" s="92" t="s">
        <v>80</v>
      </c>
      <c r="BK225" s="184">
        <f>ROUND(I225*H225,2)</f>
        <v>0</v>
      </c>
      <c r="BL225" s="92" t="s">
        <v>521</v>
      </c>
      <c r="BM225" s="92" t="s">
        <v>529</v>
      </c>
    </row>
    <row r="226" spans="2:63" s="163" customFormat="1" ht="29.85" customHeight="1">
      <c r="B226" s="162"/>
      <c r="D226" s="164" t="s">
        <v>71</v>
      </c>
      <c r="E226" s="215" t="s">
        <v>530</v>
      </c>
      <c r="F226" s="215" t="s">
        <v>531</v>
      </c>
      <c r="J226" s="216">
        <f>BK226</f>
        <v>0</v>
      </c>
      <c r="L226" s="162"/>
      <c r="M226" s="167"/>
      <c r="N226" s="168"/>
      <c r="O226" s="168"/>
      <c r="P226" s="169">
        <f>P227</f>
        <v>0</v>
      </c>
      <c r="Q226" s="168"/>
      <c r="R226" s="169">
        <f>R227</f>
        <v>0</v>
      </c>
      <c r="S226" s="168"/>
      <c r="T226" s="170">
        <f>T227</f>
        <v>0</v>
      </c>
      <c r="AR226" s="164" t="s">
        <v>148</v>
      </c>
      <c r="AT226" s="171" t="s">
        <v>71</v>
      </c>
      <c r="AU226" s="171" t="s">
        <v>80</v>
      </c>
      <c r="AY226" s="164" t="s">
        <v>131</v>
      </c>
      <c r="BK226" s="172">
        <f>BK227</f>
        <v>0</v>
      </c>
    </row>
    <row r="227" spans="2:65" s="102" customFormat="1" ht="16.5" customHeight="1">
      <c r="B227" s="103"/>
      <c r="C227" s="173" t="s">
        <v>532</v>
      </c>
      <c r="D227" s="173" t="s">
        <v>132</v>
      </c>
      <c r="E227" s="174" t="s">
        <v>533</v>
      </c>
      <c r="F227" s="175" t="s">
        <v>534</v>
      </c>
      <c r="G227" s="176" t="s">
        <v>520</v>
      </c>
      <c r="H227" s="177">
        <v>1</v>
      </c>
      <c r="I227" s="178"/>
      <c r="J227" s="179">
        <f>ROUND(I227*H227,2)</f>
        <v>0</v>
      </c>
      <c r="K227" s="175" t="s">
        <v>343</v>
      </c>
      <c r="L227" s="103"/>
      <c r="M227" s="180" t="s">
        <v>5</v>
      </c>
      <c r="N227" s="181" t="s">
        <v>43</v>
      </c>
      <c r="O227" s="104"/>
      <c r="P227" s="182">
        <f>O227*H227</f>
        <v>0</v>
      </c>
      <c r="Q227" s="182">
        <v>0</v>
      </c>
      <c r="R227" s="182">
        <f>Q227*H227</f>
        <v>0</v>
      </c>
      <c r="S227" s="182">
        <v>0</v>
      </c>
      <c r="T227" s="183">
        <f>S227*H227</f>
        <v>0</v>
      </c>
      <c r="AR227" s="92" t="s">
        <v>521</v>
      </c>
      <c r="AT227" s="92" t="s">
        <v>132</v>
      </c>
      <c r="AU227" s="92" t="s">
        <v>82</v>
      </c>
      <c r="AY227" s="92" t="s">
        <v>131</v>
      </c>
      <c r="BE227" s="184">
        <f>IF(N227="základní",J227,0)</f>
        <v>0</v>
      </c>
      <c r="BF227" s="184">
        <f>IF(N227="snížená",J227,0)</f>
        <v>0</v>
      </c>
      <c r="BG227" s="184">
        <f>IF(N227="zákl. přenesená",J227,0)</f>
        <v>0</v>
      </c>
      <c r="BH227" s="184">
        <f>IF(N227="sníž. přenesená",J227,0)</f>
        <v>0</v>
      </c>
      <c r="BI227" s="184">
        <f>IF(N227="nulová",J227,0)</f>
        <v>0</v>
      </c>
      <c r="BJ227" s="92" t="s">
        <v>80</v>
      </c>
      <c r="BK227" s="184">
        <f>ROUND(I227*H227,2)</f>
        <v>0</v>
      </c>
      <c r="BL227" s="92" t="s">
        <v>521</v>
      </c>
      <c r="BM227" s="92" t="s">
        <v>535</v>
      </c>
    </row>
    <row r="228" spans="2:63" s="163" customFormat="1" ht="29.85" customHeight="1">
      <c r="B228" s="162"/>
      <c r="D228" s="164" t="s">
        <v>71</v>
      </c>
      <c r="E228" s="215" t="s">
        <v>536</v>
      </c>
      <c r="F228" s="215" t="s">
        <v>537</v>
      </c>
      <c r="J228" s="216">
        <f>BK228</f>
        <v>0</v>
      </c>
      <c r="L228" s="162"/>
      <c r="M228" s="167"/>
      <c r="N228" s="168"/>
      <c r="O228" s="168"/>
      <c r="P228" s="169">
        <f>P229</f>
        <v>0</v>
      </c>
      <c r="Q228" s="168"/>
      <c r="R228" s="169">
        <f>R229</f>
        <v>0</v>
      </c>
      <c r="S228" s="168"/>
      <c r="T228" s="170">
        <f>T229</f>
        <v>0</v>
      </c>
      <c r="AR228" s="164" t="s">
        <v>148</v>
      </c>
      <c r="AT228" s="171" t="s">
        <v>71</v>
      </c>
      <c r="AU228" s="171" t="s">
        <v>80</v>
      </c>
      <c r="AY228" s="164" t="s">
        <v>131</v>
      </c>
      <c r="BK228" s="172">
        <f>BK229</f>
        <v>0</v>
      </c>
    </row>
    <row r="229" spans="2:65" s="102" customFormat="1" ht="38.25" customHeight="1">
      <c r="B229" s="103"/>
      <c r="C229" s="173" t="s">
        <v>290</v>
      </c>
      <c r="D229" s="173" t="s">
        <v>132</v>
      </c>
      <c r="E229" s="174" t="s">
        <v>538</v>
      </c>
      <c r="F229" s="175" t="s">
        <v>539</v>
      </c>
      <c r="G229" s="176" t="s">
        <v>520</v>
      </c>
      <c r="H229" s="177">
        <v>1</v>
      </c>
      <c r="I229" s="178"/>
      <c r="J229" s="179">
        <f>ROUND(I229*H229,2)</f>
        <v>0</v>
      </c>
      <c r="K229" s="175" t="s">
        <v>5</v>
      </c>
      <c r="L229" s="103"/>
      <c r="M229" s="180" t="s">
        <v>5</v>
      </c>
      <c r="N229" s="227" t="s">
        <v>43</v>
      </c>
      <c r="O229" s="228"/>
      <c r="P229" s="229">
        <f>O229*H229</f>
        <v>0</v>
      </c>
      <c r="Q229" s="229">
        <v>0</v>
      </c>
      <c r="R229" s="229">
        <f>Q229*H229</f>
        <v>0</v>
      </c>
      <c r="S229" s="229">
        <v>0</v>
      </c>
      <c r="T229" s="230">
        <f>S229*H229</f>
        <v>0</v>
      </c>
      <c r="AR229" s="92" t="s">
        <v>521</v>
      </c>
      <c r="AT229" s="92" t="s">
        <v>132</v>
      </c>
      <c r="AU229" s="92" t="s">
        <v>82</v>
      </c>
      <c r="AY229" s="92" t="s">
        <v>131</v>
      </c>
      <c r="BE229" s="184">
        <f>IF(N229="základní",J229,0)</f>
        <v>0</v>
      </c>
      <c r="BF229" s="184">
        <f>IF(N229="snížená",J229,0)</f>
        <v>0</v>
      </c>
      <c r="BG229" s="184">
        <f>IF(N229="zákl. přenesená",J229,0)</f>
        <v>0</v>
      </c>
      <c r="BH229" s="184">
        <f>IF(N229="sníž. přenesená",J229,0)</f>
        <v>0</v>
      </c>
      <c r="BI229" s="184">
        <f>IF(N229="nulová",J229,0)</f>
        <v>0</v>
      </c>
      <c r="BJ229" s="92" t="s">
        <v>80</v>
      </c>
      <c r="BK229" s="184">
        <f>ROUND(I229*H229,2)</f>
        <v>0</v>
      </c>
      <c r="BL229" s="92" t="s">
        <v>521</v>
      </c>
      <c r="BM229" s="92" t="s">
        <v>540</v>
      </c>
    </row>
    <row r="230" spans="2:12" s="102" customFormat="1" ht="6.95" customHeight="1">
      <c r="B230" s="127"/>
      <c r="C230" s="128"/>
      <c r="D230" s="128"/>
      <c r="E230" s="128"/>
      <c r="F230" s="128"/>
      <c r="G230" s="128"/>
      <c r="H230" s="128"/>
      <c r="I230" s="128"/>
      <c r="J230" s="128"/>
      <c r="K230" s="128"/>
      <c r="L230" s="103"/>
    </row>
  </sheetData>
  <sheetProtection password="CC4E" sheet="1" objects="1" scenarios="1"/>
  <protectedRanges>
    <protectedRange sqref="I207 I209 I211 I214 I216 I219 I223 I224 I205 I203 I200 I225 I227 I229 I197 I194 I192 I189 I187 I185 I183 I180 I176 I173 I170 I167 I164 I159 I156 I151 I146 I141 I138 I136 I133 I131 I128 I126 I123 I119 I115 I111 I107 I103 I99 I95 I91 I88" name="Oblast1"/>
  </protectedRanges>
  <autoFilter ref="C84:K229"/>
  <mergeCells count="10">
    <mergeCell ref="J51:J52"/>
    <mergeCell ref="E75:H75"/>
    <mergeCell ref="E77:H77"/>
    <mergeCell ref="G1:H1"/>
    <mergeCell ref="L2:V2"/>
    <mergeCell ref="E7:H7"/>
    <mergeCell ref="E9:H9"/>
    <mergeCell ref="E24:H24"/>
    <mergeCell ref="E45:H45"/>
    <mergeCell ref="E47:H47"/>
  </mergeCells>
  <hyperlinks>
    <hyperlink ref="L1:V1" location="'Rekapitulace stavby'!C2" display="Rekapitulace stavby"/>
    <hyperlink ref="J1" location="C84" display="3) Soupis prací"/>
    <hyperlink ref="G1:H1" location="C54" display="2) Rekapitulace"/>
    <hyperlink ref="F1:G1" location="C2" display="1) Krycí list soupisu"/>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2"/>
  <sheetViews>
    <sheetView showGridLines="0" tabSelected="1" zoomScale="70" zoomScaleNormal="70" workbookViewId="0" topLeftCell="A1">
      <pane ySplit="1" topLeftCell="A116" activePane="bottomLeft" state="frozen"/>
      <selection pane="bottomLeft" activeCell="J111" sqref="J111"/>
    </sheetView>
  </sheetViews>
  <sheetFormatPr defaultColWidth="9.33203125" defaultRowHeight="13.5"/>
  <cols>
    <col min="1" max="1" width="8.33203125" style="90" customWidth="1"/>
    <col min="2" max="2" width="1.66796875" style="90" customWidth="1"/>
    <col min="3" max="3" width="4.16015625" style="90" customWidth="1"/>
    <col min="4" max="4" width="4.33203125" style="90" customWidth="1"/>
    <col min="5" max="5" width="17.16015625" style="90" customWidth="1"/>
    <col min="6" max="6" width="75" style="90" customWidth="1"/>
    <col min="7" max="7" width="8.66015625" style="90" customWidth="1"/>
    <col min="8" max="8" width="11.16015625" style="90" customWidth="1"/>
    <col min="9" max="9" width="12.66015625" style="90" customWidth="1"/>
    <col min="10" max="10" width="23.5" style="90" customWidth="1"/>
    <col min="11" max="11" width="15.5" style="90" customWidth="1"/>
    <col min="12" max="12" width="9.33203125" style="90" customWidth="1"/>
    <col min="13" max="18" width="9.33203125" style="90" hidden="1" customWidth="1"/>
    <col min="19" max="19" width="8.16015625" style="90" hidden="1" customWidth="1"/>
    <col min="20" max="20" width="29.66015625" style="90" hidden="1" customWidth="1"/>
    <col min="21" max="21" width="16.33203125" style="90" hidden="1" customWidth="1"/>
    <col min="22" max="22" width="12.33203125" style="90" customWidth="1"/>
    <col min="23" max="23" width="16.33203125" style="90" customWidth="1"/>
    <col min="24" max="24" width="12.33203125" style="90" customWidth="1"/>
    <col min="25" max="25" width="15" style="90" customWidth="1"/>
    <col min="26" max="26" width="11" style="90" customWidth="1"/>
    <col min="27" max="27" width="15" style="90" customWidth="1"/>
    <col min="28" max="28" width="16.33203125" style="90" customWidth="1"/>
    <col min="29" max="29" width="11" style="90" customWidth="1"/>
    <col min="30" max="30" width="15" style="90" customWidth="1"/>
    <col min="31" max="31" width="16.33203125" style="90" customWidth="1"/>
    <col min="32" max="43" width="9.33203125" style="90" customWidth="1"/>
    <col min="44" max="65" width="9.33203125" style="90" hidden="1" customWidth="1"/>
    <col min="66" max="16384" width="9.33203125" style="90" customWidth="1"/>
  </cols>
  <sheetData>
    <row r="1" spans="1:70" ht="21.75" customHeight="1">
      <c r="A1" s="87"/>
      <c r="B1" s="7"/>
      <c r="C1" s="7"/>
      <c r="D1" s="8" t="s">
        <v>1</v>
      </c>
      <c r="E1" s="7"/>
      <c r="F1" s="88" t="s">
        <v>94</v>
      </c>
      <c r="G1" s="274" t="s">
        <v>95</v>
      </c>
      <c r="H1" s="274"/>
      <c r="I1" s="7"/>
      <c r="J1" s="88" t="s">
        <v>96</v>
      </c>
      <c r="K1" s="8" t="s">
        <v>97</v>
      </c>
      <c r="L1" s="88" t="s">
        <v>98</v>
      </c>
      <c r="M1" s="88"/>
      <c r="N1" s="88"/>
      <c r="O1" s="88"/>
      <c r="P1" s="88"/>
      <c r="Q1" s="88"/>
      <c r="R1" s="88"/>
      <c r="S1" s="88"/>
      <c r="T1" s="88"/>
      <c r="U1" s="89"/>
      <c r="V1" s="89"/>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row>
    <row r="2" spans="3:46" ht="36.95" customHeight="1">
      <c r="L2" s="275" t="s">
        <v>8</v>
      </c>
      <c r="M2" s="276"/>
      <c r="N2" s="276"/>
      <c r="O2" s="276"/>
      <c r="P2" s="276"/>
      <c r="Q2" s="276"/>
      <c r="R2" s="276"/>
      <c r="S2" s="276"/>
      <c r="T2" s="276"/>
      <c r="U2" s="276"/>
      <c r="V2" s="276"/>
      <c r="AT2" s="92" t="s">
        <v>90</v>
      </c>
    </row>
    <row r="3" spans="2:46" ht="6.95" customHeight="1">
      <c r="B3" s="93"/>
      <c r="C3" s="94"/>
      <c r="D3" s="94"/>
      <c r="E3" s="94"/>
      <c r="F3" s="94"/>
      <c r="G3" s="94"/>
      <c r="H3" s="94"/>
      <c r="I3" s="94"/>
      <c r="J3" s="94"/>
      <c r="K3" s="95"/>
      <c r="AT3" s="92" t="s">
        <v>82</v>
      </c>
    </row>
    <row r="4" spans="2:46" ht="36.95" customHeight="1">
      <c r="B4" s="96"/>
      <c r="C4" s="97"/>
      <c r="D4" s="98" t="s">
        <v>99</v>
      </c>
      <c r="E4" s="97"/>
      <c r="F4" s="97"/>
      <c r="G4" s="97"/>
      <c r="H4" s="97"/>
      <c r="I4" s="97"/>
      <c r="J4" s="97"/>
      <c r="K4" s="99"/>
      <c r="M4" s="100" t="s">
        <v>13</v>
      </c>
      <c r="AT4" s="92" t="s">
        <v>6</v>
      </c>
    </row>
    <row r="5" spans="2:11" ht="6.95" customHeight="1">
      <c r="B5" s="96"/>
      <c r="C5" s="97"/>
      <c r="D5" s="97"/>
      <c r="E5" s="97"/>
      <c r="F5" s="97"/>
      <c r="G5" s="97"/>
      <c r="H5" s="97"/>
      <c r="I5" s="97"/>
      <c r="J5" s="97"/>
      <c r="K5" s="99"/>
    </row>
    <row r="6" spans="2:11" ht="15">
      <c r="B6" s="96"/>
      <c r="C6" s="97"/>
      <c r="D6" s="101" t="s">
        <v>19</v>
      </c>
      <c r="E6" s="97"/>
      <c r="F6" s="97"/>
      <c r="G6" s="97"/>
      <c r="H6" s="97"/>
      <c r="I6" s="97"/>
      <c r="J6" s="97"/>
      <c r="K6" s="99"/>
    </row>
    <row r="7" spans="2:11" ht="16.5" customHeight="1">
      <c r="B7" s="96"/>
      <c r="C7" s="97"/>
      <c r="D7" s="97"/>
      <c r="E7" s="277" t="str">
        <f>'Rekapitulace stavby'!K6</f>
        <v>Výstavba ZTV Nivy I.</v>
      </c>
      <c r="F7" s="278"/>
      <c r="G7" s="278"/>
      <c r="H7" s="278"/>
      <c r="I7" s="97"/>
      <c r="J7" s="97"/>
      <c r="K7" s="99"/>
    </row>
    <row r="8" spans="2:11" s="102" customFormat="1" ht="15">
      <c r="B8" s="103"/>
      <c r="C8" s="104"/>
      <c r="D8" s="101" t="s">
        <v>100</v>
      </c>
      <c r="E8" s="104"/>
      <c r="F8" s="104"/>
      <c r="G8" s="104"/>
      <c r="H8" s="104"/>
      <c r="I8" s="104"/>
      <c r="J8" s="104"/>
      <c r="K8" s="105"/>
    </row>
    <row r="9" spans="2:11" s="102" customFormat="1" ht="36.95" customHeight="1">
      <c r="B9" s="103"/>
      <c r="C9" s="104"/>
      <c r="D9" s="104"/>
      <c r="E9" s="279" t="s">
        <v>541</v>
      </c>
      <c r="F9" s="280"/>
      <c r="G9" s="280"/>
      <c r="H9" s="280"/>
      <c r="I9" s="104"/>
      <c r="J9" s="104"/>
      <c r="K9" s="105"/>
    </row>
    <row r="10" spans="2:11" s="102" customFormat="1" ht="13.5">
      <c r="B10" s="103"/>
      <c r="C10" s="104"/>
      <c r="D10" s="104"/>
      <c r="E10" s="104"/>
      <c r="F10" s="104"/>
      <c r="G10" s="104"/>
      <c r="H10" s="104"/>
      <c r="I10" s="104"/>
      <c r="J10" s="104"/>
      <c r="K10" s="105"/>
    </row>
    <row r="11" spans="2:11" s="102" customFormat="1" ht="14.45" customHeight="1">
      <c r="B11" s="103"/>
      <c r="C11" s="104"/>
      <c r="D11" s="101" t="s">
        <v>21</v>
      </c>
      <c r="E11" s="104"/>
      <c r="F11" s="106" t="s">
        <v>5</v>
      </c>
      <c r="G11" s="104"/>
      <c r="H11" s="104"/>
      <c r="I11" s="101" t="s">
        <v>22</v>
      </c>
      <c r="J11" s="106" t="s">
        <v>5</v>
      </c>
      <c r="K11" s="105"/>
    </row>
    <row r="12" spans="2:11" s="102" customFormat="1" ht="14.45" customHeight="1">
      <c r="B12" s="103"/>
      <c r="C12" s="104"/>
      <c r="D12" s="101" t="s">
        <v>23</v>
      </c>
      <c r="E12" s="104"/>
      <c r="F12" s="106" t="s">
        <v>24</v>
      </c>
      <c r="G12" s="104"/>
      <c r="H12" s="104"/>
      <c r="I12" s="101" t="s">
        <v>25</v>
      </c>
      <c r="J12" s="107" t="str">
        <f>'Rekapitulace stavby'!AN8</f>
        <v>vyplň údaj</v>
      </c>
      <c r="K12" s="105"/>
    </row>
    <row r="13" spans="2:11" s="102" customFormat="1" ht="10.9" customHeight="1">
      <c r="B13" s="103"/>
      <c r="C13" s="104"/>
      <c r="D13" s="104"/>
      <c r="E13" s="104"/>
      <c r="F13" s="104"/>
      <c r="G13" s="104"/>
      <c r="H13" s="104"/>
      <c r="I13" s="104"/>
      <c r="J13" s="104"/>
      <c r="K13" s="105"/>
    </row>
    <row r="14" spans="2:11" s="102" customFormat="1" ht="14.45" customHeight="1">
      <c r="B14" s="103"/>
      <c r="C14" s="104"/>
      <c r="D14" s="101" t="s">
        <v>26</v>
      </c>
      <c r="E14" s="104"/>
      <c r="F14" s="104"/>
      <c r="G14" s="104"/>
      <c r="H14" s="104"/>
      <c r="I14" s="101" t="s">
        <v>27</v>
      </c>
      <c r="J14" s="106" t="str">
        <f>IF('Rekapitulace stavby'!AN10="","",'Rekapitulace stavby'!AN10)</f>
        <v/>
      </c>
      <c r="K14" s="105"/>
    </row>
    <row r="15" spans="2:11" s="102" customFormat="1" ht="18" customHeight="1">
      <c r="B15" s="103"/>
      <c r="C15" s="104"/>
      <c r="D15" s="104"/>
      <c r="E15" s="106" t="str">
        <f>IF('Rekapitulace stavby'!E11="","",'Rekapitulace stavby'!E11)</f>
        <v xml:space="preserve"> </v>
      </c>
      <c r="F15" s="104"/>
      <c r="G15" s="104"/>
      <c r="H15" s="104"/>
      <c r="I15" s="101" t="s">
        <v>29</v>
      </c>
      <c r="J15" s="106" t="str">
        <f>IF('Rekapitulace stavby'!AN11="","",'Rekapitulace stavby'!AN11)</f>
        <v/>
      </c>
      <c r="K15" s="105"/>
    </row>
    <row r="16" spans="2:11" s="102" customFormat="1" ht="6.95" customHeight="1">
      <c r="B16" s="103"/>
      <c r="C16" s="104"/>
      <c r="D16" s="104"/>
      <c r="E16" s="104"/>
      <c r="F16" s="104"/>
      <c r="G16" s="104"/>
      <c r="H16" s="104"/>
      <c r="I16" s="104"/>
      <c r="J16" s="104"/>
      <c r="K16" s="105"/>
    </row>
    <row r="17" spans="2:11" s="102" customFormat="1" ht="14.45" customHeight="1">
      <c r="B17" s="103"/>
      <c r="C17" s="104"/>
      <c r="D17" s="101" t="s">
        <v>1034</v>
      </c>
      <c r="E17" s="104"/>
      <c r="F17" s="104"/>
      <c r="G17" s="104"/>
      <c r="H17" s="104"/>
      <c r="I17" s="101" t="s">
        <v>27</v>
      </c>
      <c r="J17" s="106" t="str">
        <f>IF('Rekapitulace stavby'!AN13="Vyplň údaj","",IF('Rekapitulace stavby'!AN13="","",'Rekapitulace stavby'!AN13))</f>
        <v/>
      </c>
      <c r="K17" s="105"/>
    </row>
    <row r="18" spans="2:11" s="102" customFormat="1" ht="18" customHeight="1">
      <c r="B18" s="103"/>
      <c r="C18" s="104"/>
      <c r="D18" s="104"/>
      <c r="E18" s="106" t="str">
        <f>IF('Rekapitulace stavby'!E14="Vyplň údaj","",IF('Rekapitulace stavby'!E14="","",'Rekapitulace stavby'!E14))</f>
        <v/>
      </c>
      <c r="F18" s="104"/>
      <c r="G18" s="104"/>
      <c r="H18" s="104"/>
      <c r="I18" s="101" t="s">
        <v>29</v>
      </c>
      <c r="J18" s="106" t="str">
        <f>IF('Rekapitulace stavby'!AN14="Vyplň údaj","",IF('Rekapitulace stavby'!AN14="","",'Rekapitulace stavby'!AN14))</f>
        <v/>
      </c>
      <c r="K18" s="105"/>
    </row>
    <row r="19" spans="2:11" s="102" customFormat="1" ht="6.95" customHeight="1">
      <c r="B19" s="103"/>
      <c r="C19" s="104"/>
      <c r="D19" s="104"/>
      <c r="E19" s="104"/>
      <c r="F19" s="104"/>
      <c r="G19" s="104"/>
      <c r="H19" s="104"/>
      <c r="I19" s="104"/>
      <c r="J19" s="104"/>
      <c r="K19" s="105"/>
    </row>
    <row r="20" spans="2:11" s="102" customFormat="1" ht="14.45" customHeight="1">
      <c r="B20" s="103"/>
      <c r="C20" s="104"/>
      <c r="D20" s="101" t="s">
        <v>32</v>
      </c>
      <c r="E20" s="104"/>
      <c r="F20" s="104"/>
      <c r="G20" s="104"/>
      <c r="H20" s="104"/>
      <c r="I20" s="101" t="s">
        <v>27</v>
      </c>
      <c r="J20" s="106" t="s">
        <v>33</v>
      </c>
      <c r="K20" s="105"/>
    </row>
    <row r="21" spans="2:11" s="102" customFormat="1" ht="18" customHeight="1">
      <c r="B21" s="103"/>
      <c r="C21" s="104"/>
      <c r="D21" s="104"/>
      <c r="E21" s="106" t="s">
        <v>34</v>
      </c>
      <c r="F21" s="104"/>
      <c r="G21" s="104"/>
      <c r="H21" s="104"/>
      <c r="I21" s="101" t="s">
        <v>29</v>
      </c>
      <c r="J21" s="106" t="s">
        <v>5</v>
      </c>
      <c r="K21" s="105"/>
    </row>
    <row r="22" spans="2:11" s="102" customFormat="1" ht="6.95" customHeight="1">
      <c r="B22" s="103"/>
      <c r="C22" s="104"/>
      <c r="D22" s="104"/>
      <c r="E22" s="104"/>
      <c r="F22" s="104"/>
      <c r="G22" s="104"/>
      <c r="H22" s="104"/>
      <c r="I22" s="104"/>
      <c r="J22" s="104"/>
      <c r="K22" s="105"/>
    </row>
    <row r="23" spans="2:11" s="102" customFormat="1" ht="14.45" customHeight="1">
      <c r="B23" s="103"/>
      <c r="C23" s="104"/>
      <c r="D23" s="101" t="s">
        <v>36</v>
      </c>
      <c r="E23" s="104"/>
      <c r="F23" s="104"/>
      <c r="G23" s="104"/>
      <c r="H23" s="104"/>
      <c r="I23" s="104"/>
      <c r="J23" s="104"/>
      <c r="K23" s="105"/>
    </row>
    <row r="24" spans="2:11" s="111" customFormat="1" ht="71.25" customHeight="1">
      <c r="B24" s="108"/>
      <c r="C24" s="109"/>
      <c r="D24" s="109"/>
      <c r="E24" s="268" t="s">
        <v>37</v>
      </c>
      <c r="F24" s="268"/>
      <c r="G24" s="268"/>
      <c r="H24" s="268"/>
      <c r="I24" s="109"/>
      <c r="J24" s="109"/>
      <c r="K24" s="110"/>
    </row>
    <row r="25" spans="2:11" s="102" customFormat="1" ht="6.95" customHeight="1">
      <c r="B25" s="103"/>
      <c r="C25" s="104"/>
      <c r="D25" s="104"/>
      <c r="E25" s="104"/>
      <c r="F25" s="104"/>
      <c r="G25" s="104"/>
      <c r="H25" s="104"/>
      <c r="I25" s="104"/>
      <c r="J25" s="104"/>
      <c r="K25" s="105"/>
    </row>
    <row r="26" spans="2:11" s="102" customFormat="1" ht="6.95" customHeight="1">
      <c r="B26" s="103"/>
      <c r="C26" s="104"/>
      <c r="D26" s="112"/>
      <c r="E26" s="112"/>
      <c r="F26" s="112"/>
      <c r="G26" s="112"/>
      <c r="H26" s="112"/>
      <c r="I26" s="112"/>
      <c r="J26" s="112"/>
      <c r="K26" s="113"/>
    </row>
    <row r="27" spans="2:11" s="102" customFormat="1" ht="25.35" customHeight="1">
      <c r="B27" s="103"/>
      <c r="C27" s="104"/>
      <c r="D27" s="114" t="s">
        <v>38</v>
      </c>
      <c r="E27" s="104"/>
      <c r="F27" s="104"/>
      <c r="G27" s="104"/>
      <c r="H27" s="104"/>
      <c r="I27" s="104"/>
      <c r="J27" s="115">
        <f>ROUND(J81,2)</f>
        <v>0</v>
      </c>
      <c r="K27" s="105"/>
    </row>
    <row r="28" spans="2:11" s="102" customFormat="1" ht="6.95" customHeight="1">
      <c r="B28" s="103"/>
      <c r="C28" s="104"/>
      <c r="D28" s="112"/>
      <c r="E28" s="112"/>
      <c r="F28" s="112"/>
      <c r="G28" s="112"/>
      <c r="H28" s="112"/>
      <c r="I28" s="112"/>
      <c r="J28" s="112"/>
      <c r="K28" s="113"/>
    </row>
    <row r="29" spans="2:11" s="102" customFormat="1" ht="14.45" customHeight="1">
      <c r="B29" s="103"/>
      <c r="C29" s="104"/>
      <c r="D29" s="104"/>
      <c r="E29" s="104"/>
      <c r="F29" s="116" t="s">
        <v>40</v>
      </c>
      <c r="G29" s="104"/>
      <c r="H29" s="104"/>
      <c r="I29" s="116" t="s">
        <v>39</v>
      </c>
      <c r="J29" s="116" t="s">
        <v>41</v>
      </c>
      <c r="K29" s="105"/>
    </row>
    <row r="30" spans="2:11" s="102" customFormat="1" ht="14.45" customHeight="1">
      <c r="B30" s="103"/>
      <c r="C30" s="104"/>
      <c r="D30" s="117" t="s">
        <v>42</v>
      </c>
      <c r="E30" s="117" t="s">
        <v>43</v>
      </c>
      <c r="F30" s="118">
        <f>ROUND(SUM(BE81:BE151),2)</f>
        <v>0</v>
      </c>
      <c r="G30" s="104"/>
      <c r="H30" s="104"/>
      <c r="I30" s="119">
        <v>0.21</v>
      </c>
      <c r="J30" s="118">
        <f>ROUND(ROUND((SUM(BE81:BE151)),2)*I30,2)</f>
        <v>0</v>
      </c>
      <c r="K30" s="105"/>
    </row>
    <row r="31" spans="2:11" s="102" customFormat="1" ht="14.45" customHeight="1">
      <c r="B31" s="103"/>
      <c r="C31" s="104"/>
      <c r="D31" s="104"/>
      <c r="E31" s="117" t="s">
        <v>44</v>
      </c>
      <c r="F31" s="118">
        <f>ROUND(SUM(BF81:BF151),2)</f>
        <v>0</v>
      </c>
      <c r="G31" s="104"/>
      <c r="H31" s="104"/>
      <c r="I31" s="119">
        <v>0.15</v>
      </c>
      <c r="J31" s="118">
        <f>ROUND(ROUND((SUM(BF81:BF151)),2)*I31,2)</f>
        <v>0</v>
      </c>
      <c r="K31" s="105"/>
    </row>
    <row r="32" spans="2:11" s="102" customFormat="1" ht="14.45" customHeight="1" hidden="1">
      <c r="B32" s="103"/>
      <c r="C32" s="104"/>
      <c r="D32" s="104"/>
      <c r="E32" s="117" t="s">
        <v>45</v>
      </c>
      <c r="F32" s="118">
        <f>ROUND(SUM(BG81:BG151),2)</f>
        <v>0</v>
      </c>
      <c r="G32" s="104"/>
      <c r="H32" s="104"/>
      <c r="I32" s="119">
        <v>0.21</v>
      </c>
      <c r="J32" s="118">
        <v>0</v>
      </c>
      <c r="K32" s="105"/>
    </row>
    <row r="33" spans="2:11" s="102" customFormat="1" ht="14.45" customHeight="1" hidden="1">
      <c r="B33" s="103"/>
      <c r="C33" s="104"/>
      <c r="D33" s="104"/>
      <c r="E33" s="117" t="s">
        <v>46</v>
      </c>
      <c r="F33" s="118">
        <f>ROUND(SUM(BH81:BH151),2)</f>
        <v>0</v>
      </c>
      <c r="G33" s="104"/>
      <c r="H33" s="104"/>
      <c r="I33" s="119">
        <v>0.15</v>
      </c>
      <c r="J33" s="118">
        <v>0</v>
      </c>
      <c r="K33" s="105"/>
    </row>
    <row r="34" spans="2:11" s="102" customFormat="1" ht="14.45" customHeight="1" hidden="1">
      <c r="B34" s="103"/>
      <c r="C34" s="104"/>
      <c r="D34" s="104"/>
      <c r="E34" s="117" t="s">
        <v>47</v>
      </c>
      <c r="F34" s="118">
        <f>ROUND(SUM(BI81:BI151),2)</f>
        <v>0</v>
      </c>
      <c r="G34" s="104"/>
      <c r="H34" s="104"/>
      <c r="I34" s="119">
        <v>0</v>
      </c>
      <c r="J34" s="118">
        <v>0</v>
      </c>
      <c r="K34" s="105"/>
    </row>
    <row r="35" spans="2:11" s="102" customFormat="1" ht="6.95" customHeight="1">
      <c r="B35" s="103"/>
      <c r="C35" s="104"/>
      <c r="D35" s="104"/>
      <c r="E35" s="104"/>
      <c r="F35" s="104"/>
      <c r="G35" s="104"/>
      <c r="H35" s="104"/>
      <c r="I35" s="104"/>
      <c r="J35" s="104"/>
      <c r="K35" s="105"/>
    </row>
    <row r="36" spans="2:11" s="102" customFormat="1" ht="25.35" customHeight="1">
      <c r="B36" s="103"/>
      <c r="C36" s="120"/>
      <c r="D36" s="121" t="s">
        <v>48</v>
      </c>
      <c r="E36" s="122"/>
      <c r="F36" s="122"/>
      <c r="G36" s="123" t="s">
        <v>49</v>
      </c>
      <c r="H36" s="124" t="s">
        <v>50</v>
      </c>
      <c r="I36" s="122"/>
      <c r="J36" s="125">
        <f>SUM(J27:J34)</f>
        <v>0</v>
      </c>
      <c r="K36" s="126"/>
    </row>
    <row r="37" spans="2:11" s="102" customFormat="1" ht="14.45" customHeight="1">
      <c r="B37" s="127"/>
      <c r="C37" s="128"/>
      <c r="D37" s="128"/>
      <c r="E37" s="128"/>
      <c r="F37" s="128"/>
      <c r="G37" s="128"/>
      <c r="H37" s="128"/>
      <c r="I37" s="128"/>
      <c r="J37" s="128"/>
      <c r="K37" s="129"/>
    </row>
    <row r="41" spans="2:11" s="102" customFormat="1" ht="6.95" customHeight="1">
      <c r="B41" s="130"/>
      <c r="C41" s="131"/>
      <c r="D41" s="131"/>
      <c r="E41" s="131"/>
      <c r="F41" s="131"/>
      <c r="G41" s="131"/>
      <c r="H41" s="131"/>
      <c r="I41" s="131"/>
      <c r="J41" s="131"/>
      <c r="K41" s="132"/>
    </row>
    <row r="42" spans="2:11" s="102" customFormat="1" ht="36.95" customHeight="1">
      <c r="B42" s="103"/>
      <c r="C42" s="98" t="s">
        <v>102</v>
      </c>
      <c r="D42" s="104"/>
      <c r="E42" s="104"/>
      <c r="F42" s="104"/>
      <c r="G42" s="104"/>
      <c r="H42" s="104"/>
      <c r="I42" s="104"/>
      <c r="J42" s="104"/>
      <c r="K42" s="105"/>
    </row>
    <row r="43" spans="2:11" s="102" customFormat="1" ht="6.95" customHeight="1">
      <c r="B43" s="103"/>
      <c r="C43" s="104"/>
      <c r="D43" s="104"/>
      <c r="E43" s="104"/>
      <c r="F43" s="104"/>
      <c r="G43" s="104"/>
      <c r="H43" s="104"/>
      <c r="I43" s="104"/>
      <c r="J43" s="104"/>
      <c r="K43" s="105"/>
    </row>
    <row r="44" spans="2:11" s="102" customFormat="1" ht="14.45" customHeight="1">
      <c r="B44" s="103"/>
      <c r="C44" s="101" t="s">
        <v>19</v>
      </c>
      <c r="D44" s="104"/>
      <c r="E44" s="104"/>
      <c r="F44" s="104"/>
      <c r="G44" s="104"/>
      <c r="H44" s="104"/>
      <c r="I44" s="104"/>
      <c r="J44" s="104"/>
      <c r="K44" s="105"/>
    </row>
    <row r="45" spans="2:11" s="102" customFormat="1" ht="16.5" customHeight="1">
      <c r="B45" s="103"/>
      <c r="C45" s="104"/>
      <c r="D45" s="104"/>
      <c r="E45" s="277" t="str">
        <f>E7</f>
        <v>Výstavba ZTV Nivy I.</v>
      </c>
      <c r="F45" s="278"/>
      <c r="G45" s="278"/>
      <c r="H45" s="278"/>
      <c r="I45" s="104"/>
      <c r="J45" s="104"/>
      <c r="K45" s="105"/>
    </row>
    <row r="46" spans="2:11" s="102" customFormat="1" ht="14.45" customHeight="1">
      <c r="B46" s="103"/>
      <c r="C46" s="101" t="s">
        <v>100</v>
      </c>
      <c r="D46" s="104"/>
      <c r="E46" s="104"/>
      <c r="F46" s="104"/>
      <c r="G46" s="104"/>
      <c r="H46" s="104"/>
      <c r="I46" s="104"/>
      <c r="J46" s="104"/>
      <c r="K46" s="105"/>
    </row>
    <row r="47" spans="2:11" s="102" customFormat="1" ht="17.25" customHeight="1">
      <c r="B47" s="103"/>
      <c r="C47" s="104"/>
      <c r="D47" s="104"/>
      <c r="E47" s="279" t="str">
        <f>E9</f>
        <v>SO 03 - STL plynovod</v>
      </c>
      <c r="F47" s="280"/>
      <c r="G47" s="280"/>
      <c r="H47" s="280"/>
      <c r="I47" s="104"/>
      <c r="J47" s="104"/>
      <c r="K47" s="105"/>
    </row>
    <row r="48" spans="2:11" s="102" customFormat="1" ht="6.95" customHeight="1">
      <c r="B48" s="103"/>
      <c r="C48" s="104"/>
      <c r="D48" s="104"/>
      <c r="E48" s="104"/>
      <c r="F48" s="104"/>
      <c r="G48" s="104"/>
      <c r="H48" s="104"/>
      <c r="I48" s="104"/>
      <c r="J48" s="104"/>
      <c r="K48" s="105"/>
    </row>
    <row r="49" spans="2:11" s="102" customFormat="1" ht="18" customHeight="1">
      <c r="B49" s="103"/>
      <c r="C49" s="101" t="s">
        <v>23</v>
      </c>
      <c r="D49" s="104"/>
      <c r="E49" s="104"/>
      <c r="F49" s="106" t="str">
        <f>F12</f>
        <v>Dačice</v>
      </c>
      <c r="G49" s="104"/>
      <c r="H49" s="104"/>
      <c r="I49" s="101" t="s">
        <v>25</v>
      </c>
      <c r="J49" s="107" t="str">
        <f>IF(J12="","",J12)</f>
        <v>vyplň údaj</v>
      </c>
      <c r="K49" s="105"/>
    </row>
    <row r="50" spans="2:11" s="102" customFormat="1" ht="6.95" customHeight="1">
      <c r="B50" s="103"/>
      <c r="C50" s="104"/>
      <c r="D50" s="104"/>
      <c r="E50" s="104"/>
      <c r="F50" s="104"/>
      <c r="G50" s="104"/>
      <c r="H50" s="104"/>
      <c r="I50" s="104"/>
      <c r="J50" s="104"/>
      <c r="K50" s="105"/>
    </row>
    <row r="51" spans="2:11" s="102" customFormat="1" ht="15">
      <c r="B51" s="103"/>
      <c r="C51" s="101" t="s">
        <v>26</v>
      </c>
      <c r="D51" s="104"/>
      <c r="E51" s="104"/>
      <c r="F51" s="106" t="str">
        <f>E15</f>
        <v xml:space="preserve"> </v>
      </c>
      <c r="G51" s="104"/>
      <c r="H51" s="104"/>
      <c r="I51" s="101" t="s">
        <v>32</v>
      </c>
      <c r="J51" s="268" t="str">
        <f>E21</f>
        <v>Ing. Zděněk Hejtman</v>
      </c>
      <c r="K51" s="105"/>
    </row>
    <row r="52" spans="2:11" s="102" customFormat="1" ht="14.45" customHeight="1">
      <c r="B52" s="103"/>
      <c r="C52" s="101" t="s">
        <v>30</v>
      </c>
      <c r="D52" s="104"/>
      <c r="E52" s="104"/>
      <c r="F52" s="106" t="str">
        <f>IF(E18="","",E18)</f>
        <v/>
      </c>
      <c r="G52" s="104"/>
      <c r="H52" s="104"/>
      <c r="I52" s="104"/>
      <c r="J52" s="269"/>
      <c r="K52" s="105"/>
    </row>
    <row r="53" spans="2:11" s="102" customFormat="1" ht="10.35" customHeight="1">
      <c r="B53" s="103"/>
      <c r="C53" s="104"/>
      <c r="D53" s="104"/>
      <c r="E53" s="104"/>
      <c r="F53" s="104"/>
      <c r="G53" s="104"/>
      <c r="H53" s="104"/>
      <c r="I53" s="104"/>
      <c r="J53" s="104"/>
      <c r="K53" s="105"/>
    </row>
    <row r="54" spans="2:11" s="102" customFormat="1" ht="29.25" customHeight="1">
      <c r="B54" s="103"/>
      <c r="C54" s="133" t="s">
        <v>103</v>
      </c>
      <c r="D54" s="120"/>
      <c r="E54" s="120"/>
      <c r="F54" s="120"/>
      <c r="G54" s="120"/>
      <c r="H54" s="120"/>
      <c r="I54" s="120"/>
      <c r="J54" s="134" t="s">
        <v>104</v>
      </c>
      <c r="K54" s="135"/>
    </row>
    <row r="55" spans="2:11" s="102" customFormat="1" ht="10.35" customHeight="1">
      <c r="B55" s="103"/>
      <c r="C55" s="104"/>
      <c r="D55" s="104"/>
      <c r="E55" s="104"/>
      <c r="F55" s="104"/>
      <c r="G55" s="104"/>
      <c r="H55" s="104"/>
      <c r="I55" s="104"/>
      <c r="J55" s="104"/>
      <c r="K55" s="105"/>
    </row>
    <row r="56" spans="2:47" s="102" customFormat="1" ht="29.25" customHeight="1">
      <c r="B56" s="103"/>
      <c r="C56" s="136" t="s">
        <v>105</v>
      </c>
      <c r="D56" s="104"/>
      <c r="E56" s="104"/>
      <c r="F56" s="104"/>
      <c r="G56" s="104"/>
      <c r="H56" s="104"/>
      <c r="I56" s="104"/>
      <c r="J56" s="115">
        <f>J81</f>
        <v>0</v>
      </c>
      <c r="K56" s="105"/>
      <c r="AU56" s="92" t="s">
        <v>106</v>
      </c>
    </row>
    <row r="57" spans="2:11" s="143" customFormat="1" ht="24.95" customHeight="1">
      <c r="B57" s="137"/>
      <c r="C57" s="138"/>
      <c r="D57" s="139" t="s">
        <v>330</v>
      </c>
      <c r="E57" s="140"/>
      <c r="F57" s="140"/>
      <c r="G57" s="140"/>
      <c r="H57" s="140"/>
      <c r="I57" s="140"/>
      <c r="J57" s="141">
        <f>J82</f>
        <v>0</v>
      </c>
      <c r="K57" s="142"/>
    </row>
    <row r="58" spans="2:11" s="214" customFormat="1" ht="19.9" customHeight="1">
      <c r="B58" s="208"/>
      <c r="C58" s="209"/>
      <c r="D58" s="210" t="s">
        <v>331</v>
      </c>
      <c r="E58" s="211"/>
      <c r="F58" s="211"/>
      <c r="G58" s="211"/>
      <c r="H58" s="211"/>
      <c r="I58" s="211"/>
      <c r="J58" s="212">
        <f>J83</f>
        <v>0</v>
      </c>
      <c r="K58" s="213"/>
    </row>
    <row r="59" spans="2:11" s="214" customFormat="1" ht="19.9" customHeight="1">
      <c r="B59" s="208"/>
      <c r="C59" s="209"/>
      <c r="D59" s="210" t="s">
        <v>332</v>
      </c>
      <c r="E59" s="211"/>
      <c r="F59" s="211"/>
      <c r="G59" s="211"/>
      <c r="H59" s="211"/>
      <c r="I59" s="211"/>
      <c r="J59" s="212">
        <f>J121</f>
        <v>0</v>
      </c>
      <c r="K59" s="213"/>
    </row>
    <row r="60" spans="2:11" s="143" customFormat="1" ht="24.95" customHeight="1">
      <c r="B60" s="137"/>
      <c r="C60" s="138"/>
      <c r="D60" s="139" t="s">
        <v>542</v>
      </c>
      <c r="E60" s="140"/>
      <c r="F60" s="140"/>
      <c r="G60" s="140"/>
      <c r="H60" s="140"/>
      <c r="I60" s="140"/>
      <c r="J60" s="141">
        <f>J128</f>
        <v>0</v>
      </c>
      <c r="K60" s="142"/>
    </row>
    <row r="61" spans="2:11" s="214" customFormat="1" ht="19.9" customHeight="1">
      <c r="B61" s="208"/>
      <c r="C61" s="209"/>
      <c r="D61" s="210" t="s">
        <v>543</v>
      </c>
      <c r="E61" s="211"/>
      <c r="F61" s="211"/>
      <c r="G61" s="211"/>
      <c r="H61" s="211"/>
      <c r="I61" s="211"/>
      <c r="J61" s="212">
        <f>J129</f>
        <v>0</v>
      </c>
      <c r="K61" s="213"/>
    </row>
    <row r="62" spans="2:11" s="102" customFormat="1" ht="21.75" customHeight="1">
      <c r="B62" s="103"/>
      <c r="C62" s="104"/>
      <c r="D62" s="104"/>
      <c r="E62" s="104"/>
      <c r="F62" s="104"/>
      <c r="G62" s="104"/>
      <c r="H62" s="104"/>
      <c r="I62" s="104"/>
      <c r="J62" s="104"/>
      <c r="K62" s="105"/>
    </row>
    <row r="63" spans="2:11" s="102" customFormat="1" ht="6.95" customHeight="1">
      <c r="B63" s="127"/>
      <c r="C63" s="128"/>
      <c r="D63" s="128"/>
      <c r="E63" s="128"/>
      <c r="F63" s="128"/>
      <c r="G63" s="128"/>
      <c r="H63" s="128"/>
      <c r="I63" s="128"/>
      <c r="J63" s="128"/>
      <c r="K63" s="129"/>
    </row>
    <row r="67" spans="2:12" s="102" customFormat="1" ht="6.95" customHeight="1">
      <c r="B67" s="130"/>
      <c r="C67" s="131"/>
      <c r="D67" s="131"/>
      <c r="E67" s="131"/>
      <c r="F67" s="131"/>
      <c r="G67" s="131"/>
      <c r="H67" s="131"/>
      <c r="I67" s="131"/>
      <c r="J67" s="131"/>
      <c r="K67" s="131"/>
      <c r="L67" s="103"/>
    </row>
    <row r="68" spans="2:12" s="102" customFormat="1" ht="36.95" customHeight="1">
      <c r="B68" s="103"/>
      <c r="C68" s="144" t="s">
        <v>115</v>
      </c>
      <c r="L68" s="103"/>
    </row>
    <row r="69" spans="2:12" s="102" customFormat="1" ht="6.95" customHeight="1">
      <c r="B69" s="103"/>
      <c r="L69" s="103"/>
    </row>
    <row r="70" spans="2:12" s="102" customFormat="1" ht="14.45" customHeight="1">
      <c r="B70" s="103"/>
      <c r="C70" s="145" t="s">
        <v>19</v>
      </c>
      <c r="L70" s="103"/>
    </row>
    <row r="71" spans="2:12" s="102" customFormat="1" ht="16.5" customHeight="1">
      <c r="B71" s="103"/>
      <c r="E71" s="270" t="str">
        <f>E7</f>
        <v>Výstavba ZTV Nivy I.</v>
      </c>
      <c r="F71" s="271"/>
      <c r="G71" s="271"/>
      <c r="H71" s="271"/>
      <c r="L71" s="103"/>
    </row>
    <row r="72" spans="2:12" s="102" customFormat="1" ht="14.45" customHeight="1">
      <c r="B72" s="103"/>
      <c r="C72" s="145" t="s">
        <v>100</v>
      </c>
      <c r="L72" s="103"/>
    </row>
    <row r="73" spans="2:12" s="102" customFormat="1" ht="17.25" customHeight="1">
      <c r="B73" s="103"/>
      <c r="E73" s="272" t="str">
        <f>E9</f>
        <v>SO 03 - STL plynovod</v>
      </c>
      <c r="F73" s="273"/>
      <c r="G73" s="273"/>
      <c r="H73" s="273"/>
      <c r="L73" s="103"/>
    </row>
    <row r="74" spans="2:12" s="102" customFormat="1" ht="6.95" customHeight="1">
      <c r="B74" s="103"/>
      <c r="L74" s="103"/>
    </row>
    <row r="75" spans="2:12" s="102" customFormat="1" ht="18" customHeight="1">
      <c r="B75" s="103"/>
      <c r="C75" s="145" t="s">
        <v>23</v>
      </c>
      <c r="F75" s="146" t="str">
        <f>F12</f>
        <v>Dačice</v>
      </c>
      <c r="I75" s="145" t="s">
        <v>25</v>
      </c>
      <c r="J75" s="147" t="str">
        <f>IF(J12="","",J12)</f>
        <v>vyplň údaj</v>
      </c>
      <c r="L75" s="103"/>
    </row>
    <row r="76" spans="2:12" s="102" customFormat="1" ht="6.95" customHeight="1">
      <c r="B76" s="103"/>
      <c r="L76" s="103"/>
    </row>
    <row r="77" spans="2:12" s="102" customFormat="1" ht="15">
      <c r="B77" s="103"/>
      <c r="C77" s="145" t="s">
        <v>26</v>
      </c>
      <c r="F77" s="146" t="str">
        <f>E15</f>
        <v xml:space="preserve"> </v>
      </c>
      <c r="I77" s="145" t="s">
        <v>32</v>
      </c>
      <c r="J77" s="146" t="str">
        <f>E21</f>
        <v>Ing. Zděněk Hejtman</v>
      </c>
      <c r="L77" s="103"/>
    </row>
    <row r="78" spans="2:12" s="102" customFormat="1" ht="14.45" customHeight="1">
      <c r="B78" s="103"/>
      <c r="C78" s="145" t="s">
        <v>30</v>
      </c>
      <c r="F78" s="146" t="str">
        <f>IF(E18="","",E18)</f>
        <v/>
      </c>
      <c r="L78" s="103"/>
    </row>
    <row r="79" spans="2:12" s="102" customFormat="1" ht="10.35" customHeight="1">
      <c r="B79" s="103"/>
      <c r="L79" s="103"/>
    </row>
    <row r="80" spans="2:20" s="155" customFormat="1" ht="29.25" customHeight="1">
      <c r="B80" s="148"/>
      <c r="C80" s="149" t="s">
        <v>116</v>
      </c>
      <c r="D80" s="150" t="s">
        <v>57</v>
      </c>
      <c r="E80" s="150" t="s">
        <v>53</v>
      </c>
      <c r="F80" s="150" t="s">
        <v>117</v>
      </c>
      <c r="G80" s="150" t="s">
        <v>118</v>
      </c>
      <c r="H80" s="150" t="s">
        <v>119</v>
      </c>
      <c r="I80" s="150" t="s">
        <v>120</v>
      </c>
      <c r="J80" s="150" t="s">
        <v>104</v>
      </c>
      <c r="K80" s="151" t="s">
        <v>121</v>
      </c>
      <c r="L80" s="148"/>
      <c r="M80" s="152" t="s">
        <v>122</v>
      </c>
      <c r="N80" s="153" t="s">
        <v>42</v>
      </c>
      <c r="O80" s="153" t="s">
        <v>123</v>
      </c>
      <c r="P80" s="153" t="s">
        <v>124</v>
      </c>
      <c r="Q80" s="153" t="s">
        <v>125</v>
      </c>
      <c r="R80" s="153" t="s">
        <v>126</v>
      </c>
      <c r="S80" s="153" t="s">
        <v>127</v>
      </c>
      <c r="T80" s="154" t="s">
        <v>128</v>
      </c>
    </row>
    <row r="81" spans="2:63" s="102" customFormat="1" ht="29.25" customHeight="1">
      <c r="B81" s="103"/>
      <c r="C81" s="156" t="s">
        <v>105</v>
      </c>
      <c r="J81" s="157">
        <f>BK81</f>
        <v>0</v>
      </c>
      <c r="L81" s="103"/>
      <c r="M81" s="158"/>
      <c r="N81" s="112"/>
      <c r="O81" s="112"/>
      <c r="P81" s="159">
        <f>P82+P128</f>
        <v>0</v>
      </c>
      <c r="Q81" s="112"/>
      <c r="R81" s="159">
        <f>R82+R128</f>
        <v>4.09168625</v>
      </c>
      <c r="S81" s="112"/>
      <c r="T81" s="160">
        <f>T82+T128</f>
        <v>0</v>
      </c>
      <c r="AT81" s="92" t="s">
        <v>71</v>
      </c>
      <c r="AU81" s="92" t="s">
        <v>106</v>
      </c>
      <c r="BK81" s="161">
        <f>BK82+BK128</f>
        <v>0</v>
      </c>
    </row>
    <row r="82" spans="2:63" s="163" customFormat="1" ht="37.35" customHeight="1">
      <c r="B82" s="162"/>
      <c r="D82" s="164" t="s">
        <v>71</v>
      </c>
      <c r="E82" s="165" t="s">
        <v>339</v>
      </c>
      <c r="F82" s="165" t="s">
        <v>340</v>
      </c>
      <c r="J82" s="166">
        <f>BK82</f>
        <v>0</v>
      </c>
      <c r="L82" s="162"/>
      <c r="M82" s="167"/>
      <c r="N82" s="168"/>
      <c r="O82" s="168"/>
      <c r="P82" s="169">
        <f>P83+P121</f>
        <v>0</v>
      </c>
      <c r="Q82" s="168"/>
      <c r="R82" s="169">
        <f>R83+R121</f>
        <v>4.09168625</v>
      </c>
      <c r="S82" s="168"/>
      <c r="T82" s="170">
        <f>T83+T121</f>
        <v>0</v>
      </c>
      <c r="AR82" s="164" t="s">
        <v>80</v>
      </c>
      <c r="AT82" s="171" t="s">
        <v>71</v>
      </c>
      <c r="AU82" s="171" t="s">
        <v>72</v>
      </c>
      <c r="AY82" s="164" t="s">
        <v>131</v>
      </c>
      <c r="BK82" s="172">
        <f>BK83+BK121</f>
        <v>0</v>
      </c>
    </row>
    <row r="83" spans="2:63" s="163" customFormat="1" ht="19.9" customHeight="1">
      <c r="B83" s="162"/>
      <c r="D83" s="164" t="s">
        <v>71</v>
      </c>
      <c r="E83" s="215" t="s">
        <v>80</v>
      </c>
      <c r="F83" s="215" t="s">
        <v>175</v>
      </c>
      <c r="J83" s="216">
        <f>BK83</f>
        <v>0</v>
      </c>
      <c r="L83" s="162"/>
      <c r="M83" s="167"/>
      <c r="N83" s="168"/>
      <c r="O83" s="168"/>
      <c r="P83" s="169">
        <f>SUM(P84:P120)</f>
        <v>0</v>
      </c>
      <c r="Q83" s="168"/>
      <c r="R83" s="169">
        <f>SUM(R84:R120)</f>
        <v>0.0738</v>
      </c>
      <c r="S83" s="168"/>
      <c r="T83" s="170">
        <f>SUM(T84:T120)</f>
        <v>0</v>
      </c>
      <c r="AR83" s="164" t="s">
        <v>80</v>
      </c>
      <c r="AT83" s="171" t="s">
        <v>71</v>
      </c>
      <c r="AU83" s="171" t="s">
        <v>80</v>
      </c>
      <c r="AY83" s="164" t="s">
        <v>131</v>
      </c>
      <c r="BK83" s="172">
        <f>SUM(BK84:BK120)</f>
        <v>0</v>
      </c>
    </row>
    <row r="84" spans="2:65" s="102" customFormat="1" ht="63.75" customHeight="1">
      <c r="B84" s="103"/>
      <c r="C84" s="173" t="s">
        <v>80</v>
      </c>
      <c r="D84" s="173" t="s">
        <v>132</v>
      </c>
      <c r="E84" s="174" t="s">
        <v>544</v>
      </c>
      <c r="F84" s="175" t="s">
        <v>545</v>
      </c>
      <c r="G84" s="176" t="s">
        <v>285</v>
      </c>
      <c r="H84" s="177">
        <v>2</v>
      </c>
      <c r="I84" s="178"/>
      <c r="J84" s="179">
        <f>ROUND(I84*H84,2)</f>
        <v>0</v>
      </c>
      <c r="K84" s="175" t="s">
        <v>343</v>
      </c>
      <c r="L84" s="103"/>
      <c r="M84" s="180" t="s">
        <v>5</v>
      </c>
      <c r="N84" s="181" t="s">
        <v>43</v>
      </c>
      <c r="O84" s="104"/>
      <c r="P84" s="182">
        <f>O84*H84</f>
        <v>0</v>
      </c>
      <c r="Q84" s="182">
        <v>0.0369</v>
      </c>
      <c r="R84" s="182">
        <f>Q84*H84</f>
        <v>0.0738</v>
      </c>
      <c r="S84" s="182">
        <v>0</v>
      </c>
      <c r="T84" s="183">
        <f>S84*H84</f>
        <v>0</v>
      </c>
      <c r="AR84" s="92" t="s">
        <v>136</v>
      </c>
      <c r="AT84" s="92" t="s">
        <v>132</v>
      </c>
      <c r="AU84" s="92" t="s">
        <v>82</v>
      </c>
      <c r="AY84" s="92" t="s">
        <v>131</v>
      </c>
      <c r="BE84" s="184">
        <f>IF(N84="základní",J84,0)</f>
        <v>0</v>
      </c>
      <c r="BF84" s="184">
        <f>IF(N84="snížená",J84,0)</f>
        <v>0</v>
      </c>
      <c r="BG84" s="184">
        <f>IF(N84="zákl. přenesená",J84,0)</f>
        <v>0</v>
      </c>
      <c r="BH84" s="184">
        <f>IF(N84="sníž. přenesená",J84,0)</f>
        <v>0</v>
      </c>
      <c r="BI84" s="184">
        <f>IF(N84="nulová",J84,0)</f>
        <v>0</v>
      </c>
      <c r="BJ84" s="92" t="s">
        <v>80</v>
      </c>
      <c r="BK84" s="184">
        <f>ROUND(I84*H84,2)</f>
        <v>0</v>
      </c>
      <c r="BL84" s="92" t="s">
        <v>136</v>
      </c>
      <c r="BM84" s="92" t="s">
        <v>82</v>
      </c>
    </row>
    <row r="85" spans="2:47" s="102" customFormat="1" ht="81">
      <c r="B85" s="103"/>
      <c r="D85" s="185" t="s">
        <v>180</v>
      </c>
      <c r="F85" s="186" t="s">
        <v>546</v>
      </c>
      <c r="L85" s="103"/>
      <c r="M85" s="187"/>
      <c r="N85" s="104"/>
      <c r="O85" s="104"/>
      <c r="P85" s="104"/>
      <c r="Q85" s="104"/>
      <c r="R85" s="104"/>
      <c r="S85" s="104"/>
      <c r="T85" s="188"/>
      <c r="AT85" s="92" t="s">
        <v>180</v>
      </c>
      <c r="AU85" s="92" t="s">
        <v>82</v>
      </c>
    </row>
    <row r="86" spans="2:65" s="102" customFormat="1" ht="25.5" customHeight="1">
      <c r="B86" s="103"/>
      <c r="C86" s="173" t="s">
        <v>82</v>
      </c>
      <c r="D86" s="173" t="s">
        <v>132</v>
      </c>
      <c r="E86" s="174" t="s">
        <v>341</v>
      </c>
      <c r="F86" s="175" t="s">
        <v>342</v>
      </c>
      <c r="G86" s="176" t="s">
        <v>179</v>
      </c>
      <c r="H86" s="177">
        <v>1.75</v>
      </c>
      <c r="I86" s="178"/>
      <c r="J86" s="179">
        <f>ROUND(I86*H86,2)</f>
        <v>0</v>
      </c>
      <c r="K86" s="175" t="s">
        <v>343</v>
      </c>
      <c r="L86" s="103"/>
      <c r="M86" s="180" t="s">
        <v>5</v>
      </c>
      <c r="N86" s="181" t="s">
        <v>43</v>
      </c>
      <c r="O86" s="104"/>
      <c r="P86" s="182">
        <f>O86*H86</f>
        <v>0</v>
      </c>
      <c r="Q86" s="182">
        <v>0</v>
      </c>
      <c r="R86" s="182">
        <f>Q86*H86</f>
        <v>0</v>
      </c>
      <c r="S86" s="182">
        <v>0</v>
      </c>
      <c r="T86" s="183">
        <f>S86*H86</f>
        <v>0</v>
      </c>
      <c r="AR86" s="92" t="s">
        <v>136</v>
      </c>
      <c r="AT86" s="92" t="s">
        <v>132</v>
      </c>
      <c r="AU86" s="92" t="s">
        <v>82</v>
      </c>
      <c r="AY86" s="92" t="s">
        <v>131</v>
      </c>
      <c r="BE86" s="184">
        <f>IF(N86="základní",J86,0)</f>
        <v>0</v>
      </c>
      <c r="BF86" s="184">
        <f>IF(N86="snížená",J86,0)</f>
        <v>0</v>
      </c>
      <c r="BG86" s="184">
        <f>IF(N86="zákl. přenesená",J86,0)</f>
        <v>0</v>
      </c>
      <c r="BH86" s="184">
        <f>IF(N86="sníž. přenesená",J86,0)</f>
        <v>0</v>
      </c>
      <c r="BI86" s="184">
        <f>IF(N86="nulová",J86,0)</f>
        <v>0</v>
      </c>
      <c r="BJ86" s="92" t="s">
        <v>80</v>
      </c>
      <c r="BK86" s="184">
        <f>ROUND(I86*H86,2)</f>
        <v>0</v>
      </c>
      <c r="BL86" s="92" t="s">
        <v>136</v>
      </c>
      <c r="BM86" s="92" t="s">
        <v>136</v>
      </c>
    </row>
    <row r="87" spans="2:47" s="102" customFormat="1" ht="364.5">
      <c r="B87" s="103"/>
      <c r="D87" s="185" t="s">
        <v>180</v>
      </c>
      <c r="F87" s="186" t="s">
        <v>345</v>
      </c>
      <c r="L87" s="103"/>
      <c r="M87" s="187"/>
      <c r="N87" s="104"/>
      <c r="O87" s="104"/>
      <c r="P87" s="104"/>
      <c r="Q87" s="104"/>
      <c r="R87" s="104"/>
      <c r="S87" s="104"/>
      <c r="T87" s="188"/>
      <c r="AT87" s="92" t="s">
        <v>180</v>
      </c>
      <c r="AU87" s="92" t="s">
        <v>82</v>
      </c>
    </row>
    <row r="88" spans="2:51" s="190" customFormat="1" ht="13.5">
      <c r="B88" s="189"/>
      <c r="D88" s="185" t="s">
        <v>182</v>
      </c>
      <c r="E88" s="191" t="s">
        <v>5</v>
      </c>
      <c r="F88" s="192" t="s">
        <v>547</v>
      </c>
      <c r="H88" s="193">
        <v>1.75</v>
      </c>
      <c r="L88" s="189"/>
      <c r="M88" s="194"/>
      <c r="N88" s="195"/>
      <c r="O88" s="195"/>
      <c r="P88" s="195"/>
      <c r="Q88" s="195"/>
      <c r="R88" s="195"/>
      <c r="S88" s="195"/>
      <c r="T88" s="196"/>
      <c r="AT88" s="191" t="s">
        <v>182</v>
      </c>
      <c r="AU88" s="191" t="s">
        <v>82</v>
      </c>
      <c r="AV88" s="190" t="s">
        <v>82</v>
      </c>
      <c r="AW88" s="190" t="s">
        <v>35</v>
      </c>
      <c r="AX88" s="190" t="s">
        <v>72</v>
      </c>
      <c r="AY88" s="191" t="s">
        <v>131</v>
      </c>
    </row>
    <row r="89" spans="2:51" s="198" customFormat="1" ht="13.5">
      <c r="B89" s="197"/>
      <c r="D89" s="185" t="s">
        <v>182</v>
      </c>
      <c r="E89" s="199" t="s">
        <v>5</v>
      </c>
      <c r="F89" s="200" t="s">
        <v>185</v>
      </c>
      <c r="H89" s="201">
        <v>1.75</v>
      </c>
      <c r="L89" s="197"/>
      <c r="M89" s="202"/>
      <c r="N89" s="203"/>
      <c r="O89" s="203"/>
      <c r="P89" s="203"/>
      <c r="Q89" s="203"/>
      <c r="R89" s="203"/>
      <c r="S89" s="203"/>
      <c r="T89" s="204"/>
      <c r="AT89" s="199" t="s">
        <v>182</v>
      </c>
      <c r="AU89" s="199" t="s">
        <v>82</v>
      </c>
      <c r="AV89" s="198" t="s">
        <v>136</v>
      </c>
      <c r="AW89" s="198" t="s">
        <v>35</v>
      </c>
      <c r="AX89" s="198" t="s">
        <v>80</v>
      </c>
      <c r="AY89" s="199" t="s">
        <v>131</v>
      </c>
    </row>
    <row r="90" spans="2:65" s="102" customFormat="1" ht="38.25" customHeight="1">
      <c r="B90" s="103"/>
      <c r="C90" s="173" t="s">
        <v>141</v>
      </c>
      <c r="D90" s="173" t="s">
        <v>132</v>
      </c>
      <c r="E90" s="174" t="s">
        <v>548</v>
      </c>
      <c r="F90" s="175" t="s">
        <v>549</v>
      </c>
      <c r="G90" s="176" t="s">
        <v>179</v>
      </c>
      <c r="H90" s="177">
        <v>1.75</v>
      </c>
      <c r="I90" s="178"/>
      <c r="J90" s="179">
        <f>ROUND(I90*H90,2)</f>
        <v>0</v>
      </c>
      <c r="K90" s="175" t="s">
        <v>343</v>
      </c>
      <c r="L90" s="103"/>
      <c r="M90" s="180" t="s">
        <v>5</v>
      </c>
      <c r="N90" s="181" t="s">
        <v>43</v>
      </c>
      <c r="O90" s="104"/>
      <c r="P90" s="182">
        <f>O90*H90</f>
        <v>0</v>
      </c>
      <c r="Q90" s="182">
        <v>0</v>
      </c>
      <c r="R90" s="182">
        <f>Q90*H90</f>
        <v>0</v>
      </c>
      <c r="S90" s="182">
        <v>0</v>
      </c>
      <c r="T90" s="183">
        <f>S90*H90</f>
        <v>0</v>
      </c>
      <c r="AR90" s="92" t="s">
        <v>136</v>
      </c>
      <c r="AT90" s="92" t="s">
        <v>132</v>
      </c>
      <c r="AU90" s="92" t="s">
        <v>82</v>
      </c>
      <c r="AY90" s="92" t="s">
        <v>131</v>
      </c>
      <c r="BE90" s="184">
        <f>IF(N90="základní",J90,0)</f>
        <v>0</v>
      </c>
      <c r="BF90" s="184">
        <f>IF(N90="snížená",J90,0)</f>
        <v>0</v>
      </c>
      <c r="BG90" s="184">
        <f>IF(N90="zákl. přenesená",J90,0)</f>
        <v>0</v>
      </c>
      <c r="BH90" s="184">
        <f>IF(N90="sníž. přenesená",J90,0)</f>
        <v>0</v>
      </c>
      <c r="BI90" s="184">
        <f>IF(N90="nulová",J90,0)</f>
        <v>0</v>
      </c>
      <c r="BJ90" s="92" t="s">
        <v>80</v>
      </c>
      <c r="BK90" s="184">
        <f>ROUND(I90*H90,2)</f>
        <v>0</v>
      </c>
      <c r="BL90" s="92" t="s">
        <v>136</v>
      </c>
      <c r="BM90" s="92" t="s">
        <v>152</v>
      </c>
    </row>
    <row r="91" spans="2:47" s="102" customFormat="1" ht="67.5">
      <c r="B91" s="103"/>
      <c r="D91" s="185" t="s">
        <v>180</v>
      </c>
      <c r="F91" s="186" t="s">
        <v>550</v>
      </c>
      <c r="L91" s="103"/>
      <c r="M91" s="187"/>
      <c r="N91" s="104"/>
      <c r="O91" s="104"/>
      <c r="P91" s="104"/>
      <c r="Q91" s="104"/>
      <c r="R91" s="104"/>
      <c r="S91" s="104"/>
      <c r="T91" s="188"/>
      <c r="AT91" s="92" t="s">
        <v>180</v>
      </c>
      <c r="AU91" s="92" t="s">
        <v>82</v>
      </c>
    </row>
    <row r="92" spans="2:65" s="102" customFormat="1" ht="51" customHeight="1">
      <c r="B92" s="103"/>
      <c r="C92" s="173" t="s">
        <v>136</v>
      </c>
      <c r="D92" s="173" t="s">
        <v>132</v>
      </c>
      <c r="E92" s="174" t="s">
        <v>551</v>
      </c>
      <c r="F92" s="175" t="s">
        <v>552</v>
      </c>
      <c r="G92" s="176" t="s">
        <v>179</v>
      </c>
      <c r="H92" s="177">
        <v>1.75</v>
      </c>
      <c r="I92" s="178"/>
      <c r="J92" s="179">
        <f>ROUND(I92*H92,2)</f>
        <v>0</v>
      </c>
      <c r="K92" s="175" t="s">
        <v>343</v>
      </c>
      <c r="L92" s="103"/>
      <c r="M92" s="180" t="s">
        <v>5</v>
      </c>
      <c r="N92" s="181" t="s">
        <v>43</v>
      </c>
      <c r="O92" s="104"/>
      <c r="P92" s="182">
        <f>O92*H92</f>
        <v>0</v>
      </c>
      <c r="Q92" s="182">
        <v>0</v>
      </c>
      <c r="R92" s="182">
        <f>Q92*H92</f>
        <v>0</v>
      </c>
      <c r="S92" s="182">
        <v>0</v>
      </c>
      <c r="T92" s="183">
        <f>S92*H92</f>
        <v>0</v>
      </c>
      <c r="AR92" s="92" t="s">
        <v>136</v>
      </c>
      <c r="AT92" s="92" t="s">
        <v>132</v>
      </c>
      <c r="AU92" s="92" t="s">
        <v>82</v>
      </c>
      <c r="AY92" s="92" t="s">
        <v>131</v>
      </c>
      <c r="BE92" s="184">
        <f>IF(N92="základní",J92,0)</f>
        <v>0</v>
      </c>
      <c r="BF92" s="184">
        <f>IF(N92="snížená",J92,0)</f>
        <v>0</v>
      </c>
      <c r="BG92" s="184">
        <f>IF(N92="zákl. přenesená",J92,0)</f>
        <v>0</v>
      </c>
      <c r="BH92" s="184">
        <f>IF(N92="sníž. přenesená",J92,0)</f>
        <v>0</v>
      </c>
      <c r="BI92" s="184">
        <f>IF(N92="nulová",J92,0)</f>
        <v>0</v>
      </c>
      <c r="BJ92" s="92" t="s">
        <v>80</v>
      </c>
      <c r="BK92" s="184">
        <f>ROUND(I92*H92,2)</f>
        <v>0</v>
      </c>
      <c r="BL92" s="92" t="s">
        <v>136</v>
      </c>
      <c r="BM92" s="92" t="s">
        <v>160</v>
      </c>
    </row>
    <row r="93" spans="2:47" s="102" customFormat="1" ht="67.5">
      <c r="B93" s="103"/>
      <c r="D93" s="185" t="s">
        <v>180</v>
      </c>
      <c r="F93" s="186" t="s">
        <v>550</v>
      </c>
      <c r="L93" s="103"/>
      <c r="M93" s="187"/>
      <c r="N93" s="104"/>
      <c r="O93" s="104"/>
      <c r="P93" s="104"/>
      <c r="Q93" s="104"/>
      <c r="R93" s="104"/>
      <c r="S93" s="104"/>
      <c r="T93" s="188"/>
      <c r="AT93" s="92" t="s">
        <v>180</v>
      </c>
      <c r="AU93" s="92" t="s">
        <v>82</v>
      </c>
    </row>
    <row r="94" spans="2:65" s="102" customFormat="1" ht="25.5" customHeight="1">
      <c r="B94" s="103"/>
      <c r="C94" s="173" t="s">
        <v>148</v>
      </c>
      <c r="D94" s="173" t="s">
        <v>132</v>
      </c>
      <c r="E94" s="174" t="s">
        <v>553</v>
      </c>
      <c r="F94" s="175" t="s">
        <v>554</v>
      </c>
      <c r="G94" s="176" t="s">
        <v>179</v>
      </c>
      <c r="H94" s="177">
        <v>16.15</v>
      </c>
      <c r="I94" s="178"/>
      <c r="J94" s="179">
        <f>ROUND(I94*H94,2)</f>
        <v>0</v>
      </c>
      <c r="K94" s="175" t="s">
        <v>343</v>
      </c>
      <c r="L94" s="103"/>
      <c r="M94" s="180" t="s">
        <v>5</v>
      </c>
      <c r="N94" s="181" t="s">
        <v>43</v>
      </c>
      <c r="O94" s="104"/>
      <c r="P94" s="182">
        <f>O94*H94</f>
        <v>0</v>
      </c>
      <c r="Q94" s="182">
        <v>0</v>
      </c>
      <c r="R94" s="182">
        <f>Q94*H94</f>
        <v>0</v>
      </c>
      <c r="S94" s="182">
        <v>0</v>
      </c>
      <c r="T94" s="183">
        <f>S94*H94</f>
        <v>0</v>
      </c>
      <c r="AR94" s="92" t="s">
        <v>136</v>
      </c>
      <c r="AT94" s="92" t="s">
        <v>132</v>
      </c>
      <c r="AU94" s="92" t="s">
        <v>82</v>
      </c>
      <c r="AY94" s="92" t="s">
        <v>131</v>
      </c>
      <c r="BE94" s="184">
        <f>IF(N94="základní",J94,0)</f>
        <v>0</v>
      </c>
      <c r="BF94" s="184">
        <f>IF(N94="snížená",J94,0)</f>
        <v>0</v>
      </c>
      <c r="BG94" s="184">
        <f>IF(N94="zákl. přenesená",J94,0)</f>
        <v>0</v>
      </c>
      <c r="BH94" s="184">
        <f>IF(N94="sníž. přenesená",J94,0)</f>
        <v>0</v>
      </c>
      <c r="BI94" s="184">
        <f>IF(N94="nulová",J94,0)</f>
        <v>0</v>
      </c>
      <c r="BJ94" s="92" t="s">
        <v>80</v>
      </c>
      <c r="BK94" s="184">
        <f>ROUND(I94*H94,2)</f>
        <v>0</v>
      </c>
      <c r="BL94" s="92" t="s">
        <v>136</v>
      </c>
      <c r="BM94" s="92" t="s">
        <v>168</v>
      </c>
    </row>
    <row r="95" spans="2:47" s="102" customFormat="1" ht="94.5">
      <c r="B95" s="103"/>
      <c r="D95" s="185" t="s">
        <v>180</v>
      </c>
      <c r="F95" s="186" t="s">
        <v>555</v>
      </c>
      <c r="L95" s="103"/>
      <c r="M95" s="187"/>
      <c r="N95" s="104"/>
      <c r="O95" s="104"/>
      <c r="P95" s="104"/>
      <c r="Q95" s="104"/>
      <c r="R95" s="104"/>
      <c r="S95" s="104"/>
      <c r="T95" s="188"/>
      <c r="AT95" s="92" t="s">
        <v>180</v>
      </c>
      <c r="AU95" s="92" t="s">
        <v>82</v>
      </c>
    </row>
    <row r="96" spans="2:51" s="190" customFormat="1" ht="13.5">
      <c r="B96" s="189"/>
      <c r="D96" s="185" t="s">
        <v>182</v>
      </c>
      <c r="E96" s="191" t="s">
        <v>5</v>
      </c>
      <c r="F96" s="192" t="s">
        <v>556</v>
      </c>
      <c r="H96" s="193">
        <v>9.8</v>
      </c>
      <c r="L96" s="189"/>
      <c r="M96" s="194"/>
      <c r="N96" s="195"/>
      <c r="O96" s="195"/>
      <c r="P96" s="195"/>
      <c r="Q96" s="195"/>
      <c r="R96" s="195"/>
      <c r="S96" s="195"/>
      <c r="T96" s="196"/>
      <c r="AT96" s="191" t="s">
        <v>182</v>
      </c>
      <c r="AU96" s="191" t="s">
        <v>82</v>
      </c>
      <c r="AV96" s="190" t="s">
        <v>82</v>
      </c>
      <c r="AW96" s="190" t="s">
        <v>35</v>
      </c>
      <c r="AX96" s="190" t="s">
        <v>72</v>
      </c>
      <c r="AY96" s="191" t="s">
        <v>131</v>
      </c>
    </row>
    <row r="97" spans="2:51" s="190" customFormat="1" ht="13.5">
      <c r="B97" s="189"/>
      <c r="D97" s="185" t="s">
        <v>182</v>
      </c>
      <c r="E97" s="191" t="s">
        <v>5</v>
      </c>
      <c r="F97" s="192" t="s">
        <v>557</v>
      </c>
      <c r="H97" s="193">
        <v>1.8</v>
      </c>
      <c r="L97" s="189"/>
      <c r="M97" s="194"/>
      <c r="N97" s="195"/>
      <c r="O97" s="195"/>
      <c r="P97" s="195"/>
      <c r="Q97" s="195"/>
      <c r="R97" s="195"/>
      <c r="S97" s="195"/>
      <c r="T97" s="196"/>
      <c r="AT97" s="191" t="s">
        <v>182</v>
      </c>
      <c r="AU97" s="191" t="s">
        <v>82</v>
      </c>
      <c r="AV97" s="190" t="s">
        <v>82</v>
      </c>
      <c r="AW97" s="190" t="s">
        <v>35</v>
      </c>
      <c r="AX97" s="190" t="s">
        <v>72</v>
      </c>
      <c r="AY97" s="191" t="s">
        <v>131</v>
      </c>
    </row>
    <row r="98" spans="2:51" s="190" customFormat="1" ht="13.5">
      <c r="B98" s="189"/>
      <c r="D98" s="185" t="s">
        <v>182</v>
      </c>
      <c r="E98" s="191" t="s">
        <v>5</v>
      </c>
      <c r="F98" s="192" t="s">
        <v>558</v>
      </c>
      <c r="H98" s="193">
        <v>4.55</v>
      </c>
      <c r="L98" s="189"/>
      <c r="M98" s="194"/>
      <c r="N98" s="195"/>
      <c r="O98" s="195"/>
      <c r="P98" s="195"/>
      <c r="Q98" s="195"/>
      <c r="R98" s="195"/>
      <c r="S98" s="195"/>
      <c r="T98" s="196"/>
      <c r="AT98" s="191" t="s">
        <v>182</v>
      </c>
      <c r="AU98" s="191" t="s">
        <v>82</v>
      </c>
      <c r="AV98" s="190" t="s">
        <v>82</v>
      </c>
      <c r="AW98" s="190" t="s">
        <v>35</v>
      </c>
      <c r="AX98" s="190" t="s">
        <v>72</v>
      </c>
      <c r="AY98" s="191" t="s">
        <v>131</v>
      </c>
    </row>
    <row r="99" spans="2:51" s="190" customFormat="1" ht="13.5">
      <c r="B99" s="189"/>
      <c r="D99" s="185" t="s">
        <v>182</v>
      </c>
      <c r="E99" s="191" t="s">
        <v>5</v>
      </c>
      <c r="F99" s="192" t="s">
        <v>5</v>
      </c>
      <c r="H99" s="193">
        <v>0</v>
      </c>
      <c r="L99" s="189"/>
      <c r="M99" s="194"/>
      <c r="N99" s="195"/>
      <c r="O99" s="195"/>
      <c r="P99" s="195"/>
      <c r="Q99" s="195"/>
      <c r="R99" s="195"/>
      <c r="S99" s="195"/>
      <c r="T99" s="196"/>
      <c r="AT99" s="191" t="s">
        <v>182</v>
      </c>
      <c r="AU99" s="191" t="s">
        <v>82</v>
      </c>
      <c r="AV99" s="190" t="s">
        <v>82</v>
      </c>
      <c r="AW99" s="190" t="s">
        <v>6</v>
      </c>
      <c r="AX99" s="190" t="s">
        <v>72</v>
      </c>
      <c r="AY99" s="191" t="s">
        <v>131</v>
      </c>
    </row>
    <row r="100" spans="2:51" s="198" customFormat="1" ht="13.5">
      <c r="B100" s="197"/>
      <c r="D100" s="185" t="s">
        <v>182</v>
      </c>
      <c r="E100" s="199" t="s">
        <v>5</v>
      </c>
      <c r="F100" s="200" t="s">
        <v>185</v>
      </c>
      <c r="H100" s="201">
        <v>16.15</v>
      </c>
      <c r="L100" s="197"/>
      <c r="M100" s="202"/>
      <c r="N100" s="203"/>
      <c r="O100" s="203"/>
      <c r="P100" s="203"/>
      <c r="Q100" s="203"/>
      <c r="R100" s="203"/>
      <c r="S100" s="203"/>
      <c r="T100" s="204"/>
      <c r="AT100" s="199" t="s">
        <v>182</v>
      </c>
      <c r="AU100" s="199" t="s">
        <v>82</v>
      </c>
      <c r="AV100" s="198" t="s">
        <v>136</v>
      </c>
      <c r="AW100" s="198" t="s">
        <v>35</v>
      </c>
      <c r="AX100" s="198" t="s">
        <v>80</v>
      </c>
      <c r="AY100" s="199" t="s">
        <v>131</v>
      </c>
    </row>
    <row r="101" spans="2:65" s="102" customFormat="1" ht="38.25" customHeight="1">
      <c r="B101" s="103"/>
      <c r="C101" s="173" t="s">
        <v>152</v>
      </c>
      <c r="D101" s="173" t="s">
        <v>132</v>
      </c>
      <c r="E101" s="174" t="s">
        <v>559</v>
      </c>
      <c r="F101" s="175" t="s">
        <v>560</v>
      </c>
      <c r="G101" s="176" t="s">
        <v>179</v>
      </c>
      <c r="H101" s="177">
        <v>16.15</v>
      </c>
      <c r="I101" s="178"/>
      <c r="J101" s="179">
        <f>ROUND(I101*H101,2)</f>
        <v>0</v>
      </c>
      <c r="K101" s="175" t="s">
        <v>343</v>
      </c>
      <c r="L101" s="103"/>
      <c r="M101" s="180" t="s">
        <v>5</v>
      </c>
      <c r="N101" s="181" t="s">
        <v>43</v>
      </c>
      <c r="O101" s="104"/>
      <c r="P101" s="182">
        <f>O101*H101</f>
        <v>0</v>
      </c>
      <c r="Q101" s="182">
        <v>0</v>
      </c>
      <c r="R101" s="182">
        <f>Q101*H101</f>
        <v>0</v>
      </c>
      <c r="S101" s="182">
        <v>0</v>
      </c>
      <c r="T101" s="183">
        <f>S101*H101</f>
        <v>0</v>
      </c>
      <c r="AR101" s="92" t="s">
        <v>136</v>
      </c>
      <c r="AT101" s="92" t="s">
        <v>132</v>
      </c>
      <c r="AU101" s="92" t="s">
        <v>82</v>
      </c>
      <c r="AY101" s="92" t="s">
        <v>131</v>
      </c>
      <c r="BE101" s="184">
        <f>IF(N101="základní",J101,0)</f>
        <v>0</v>
      </c>
      <c r="BF101" s="184">
        <f>IF(N101="snížená",J101,0)</f>
        <v>0</v>
      </c>
      <c r="BG101" s="184">
        <f>IF(N101="zákl. přenesená",J101,0)</f>
        <v>0</v>
      </c>
      <c r="BH101" s="184">
        <f>IF(N101="sníž. přenesená",J101,0)</f>
        <v>0</v>
      </c>
      <c r="BI101" s="184">
        <f>IF(N101="nulová",J101,0)</f>
        <v>0</v>
      </c>
      <c r="BJ101" s="92" t="s">
        <v>80</v>
      </c>
      <c r="BK101" s="184">
        <f>ROUND(I101*H101,2)</f>
        <v>0</v>
      </c>
      <c r="BL101" s="92" t="s">
        <v>136</v>
      </c>
      <c r="BM101" s="92" t="s">
        <v>176</v>
      </c>
    </row>
    <row r="102" spans="2:47" s="102" customFormat="1" ht="94.5">
      <c r="B102" s="103"/>
      <c r="D102" s="185" t="s">
        <v>180</v>
      </c>
      <c r="F102" s="186" t="s">
        <v>555</v>
      </c>
      <c r="L102" s="103"/>
      <c r="M102" s="187"/>
      <c r="N102" s="104"/>
      <c r="O102" s="104"/>
      <c r="P102" s="104"/>
      <c r="Q102" s="104"/>
      <c r="R102" s="104"/>
      <c r="S102" s="104"/>
      <c r="T102" s="188"/>
      <c r="AT102" s="92" t="s">
        <v>180</v>
      </c>
      <c r="AU102" s="92" t="s">
        <v>82</v>
      </c>
    </row>
    <row r="103" spans="2:65" s="102" customFormat="1" ht="38.25" customHeight="1">
      <c r="B103" s="103"/>
      <c r="C103" s="173" t="s">
        <v>156</v>
      </c>
      <c r="D103" s="173" t="s">
        <v>132</v>
      </c>
      <c r="E103" s="174" t="s">
        <v>561</v>
      </c>
      <c r="F103" s="175" t="s">
        <v>562</v>
      </c>
      <c r="G103" s="176" t="s">
        <v>179</v>
      </c>
      <c r="H103" s="177">
        <v>7.438</v>
      </c>
      <c r="I103" s="178"/>
      <c r="J103" s="179">
        <f>ROUND(I103*H103,2)</f>
        <v>0</v>
      </c>
      <c r="K103" s="175" t="s">
        <v>343</v>
      </c>
      <c r="L103" s="103"/>
      <c r="M103" s="180" t="s">
        <v>5</v>
      </c>
      <c r="N103" s="181" t="s">
        <v>43</v>
      </c>
      <c r="O103" s="104"/>
      <c r="P103" s="182">
        <f>O103*H103</f>
        <v>0</v>
      </c>
      <c r="Q103" s="182">
        <v>0</v>
      </c>
      <c r="R103" s="182">
        <f>Q103*H103</f>
        <v>0</v>
      </c>
      <c r="S103" s="182">
        <v>0</v>
      </c>
      <c r="T103" s="183">
        <f>S103*H103</f>
        <v>0</v>
      </c>
      <c r="AR103" s="92" t="s">
        <v>136</v>
      </c>
      <c r="AT103" s="92" t="s">
        <v>132</v>
      </c>
      <c r="AU103" s="92" t="s">
        <v>82</v>
      </c>
      <c r="AY103" s="92" t="s">
        <v>131</v>
      </c>
      <c r="BE103" s="184">
        <f>IF(N103="základní",J103,0)</f>
        <v>0</v>
      </c>
      <c r="BF103" s="184">
        <f>IF(N103="snížená",J103,0)</f>
        <v>0</v>
      </c>
      <c r="BG103" s="184">
        <f>IF(N103="zákl. přenesená",J103,0)</f>
        <v>0</v>
      </c>
      <c r="BH103" s="184">
        <f>IF(N103="sníž. přenesená",J103,0)</f>
        <v>0</v>
      </c>
      <c r="BI103" s="184">
        <f>IF(N103="nulová",J103,0)</f>
        <v>0</v>
      </c>
      <c r="BJ103" s="92" t="s">
        <v>80</v>
      </c>
      <c r="BK103" s="184">
        <f>ROUND(I103*H103,2)</f>
        <v>0</v>
      </c>
      <c r="BL103" s="92" t="s">
        <v>136</v>
      </c>
      <c r="BM103" s="92" t="s">
        <v>192</v>
      </c>
    </row>
    <row r="104" spans="2:47" s="102" customFormat="1" ht="189">
      <c r="B104" s="103"/>
      <c r="D104" s="185" t="s">
        <v>180</v>
      </c>
      <c r="F104" s="186" t="s">
        <v>407</v>
      </c>
      <c r="L104" s="103"/>
      <c r="M104" s="187"/>
      <c r="N104" s="104"/>
      <c r="O104" s="104"/>
      <c r="P104" s="104"/>
      <c r="Q104" s="104"/>
      <c r="R104" s="104"/>
      <c r="S104" s="104"/>
      <c r="T104" s="188"/>
      <c r="AT104" s="92" t="s">
        <v>180</v>
      </c>
      <c r="AU104" s="92" t="s">
        <v>82</v>
      </c>
    </row>
    <row r="105" spans="2:51" s="190" customFormat="1" ht="13.5">
      <c r="B105" s="189"/>
      <c r="D105" s="185" t="s">
        <v>182</v>
      </c>
      <c r="E105" s="191" t="s">
        <v>5</v>
      </c>
      <c r="F105" s="192" t="s">
        <v>563</v>
      </c>
      <c r="H105" s="193">
        <v>7.438</v>
      </c>
      <c r="L105" s="189"/>
      <c r="M105" s="194"/>
      <c r="N105" s="195"/>
      <c r="O105" s="195"/>
      <c r="P105" s="195"/>
      <c r="Q105" s="195"/>
      <c r="R105" s="195"/>
      <c r="S105" s="195"/>
      <c r="T105" s="196"/>
      <c r="AT105" s="191" t="s">
        <v>182</v>
      </c>
      <c r="AU105" s="191" t="s">
        <v>82</v>
      </c>
      <c r="AV105" s="190" t="s">
        <v>82</v>
      </c>
      <c r="AW105" s="190" t="s">
        <v>35</v>
      </c>
      <c r="AX105" s="190" t="s">
        <v>72</v>
      </c>
      <c r="AY105" s="191" t="s">
        <v>131</v>
      </c>
    </row>
    <row r="106" spans="2:51" s="198" customFormat="1" ht="13.5">
      <c r="B106" s="197"/>
      <c r="D106" s="185" t="s">
        <v>182</v>
      </c>
      <c r="E106" s="199" t="s">
        <v>5</v>
      </c>
      <c r="F106" s="200" t="s">
        <v>185</v>
      </c>
      <c r="H106" s="201">
        <v>7.438</v>
      </c>
      <c r="L106" s="197"/>
      <c r="M106" s="202"/>
      <c r="N106" s="203"/>
      <c r="O106" s="203"/>
      <c r="P106" s="203"/>
      <c r="Q106" s="203"/>
      <c r="R106" s="203"/>
      <c r="S106" s="203"/>
      <c r="T106" s="204"/>
      <c r="AT106" s="199" t="s">
        <v>182</v>
      </c>
      <c r="AU106" s="199" t="s">
        <v>82</v>
      </c>
      <c r="AV106" s="198" t="s">
        <v>136</v>
      </c>
      <c r="AW106" s="198" t="s">
        <v>35</v>
      </c>
      <c r="AX106" s="198" t="s">
        <v>80</v>
      </c>
      <c r="AY106" s="199" t="s">
        <v>131</v>
      </c>
    </row>
    <row r="107" spans="2:65" s="102" customFormat="1" ht="25.5" customHeight="1">
      <c r="B107" s="103"/>
      <c r="C107" s="173" t="s">
        <v>160</v>
      </c>
      <c r="D107" s="173" t="s">
        <v>132</v>
      </c>
      <c r="E107" s="174" t="s">
        <v>410</v>
      </c>
      <c r="F107" s="175" t="s">
        <v>411</v>
      </c>
      <c r="G107" s="176" t="s">
        <v>179</v>
      </c>
      <c r="H107" s="177">
        <v>7.438</v>
      </c>
      <c r="I107" s="178"/>
      <c r="J107" s="179">
        <f>ROUND(I107*H107,2)</f>
        <v>0</v>
      </c>
      <c r="K107" s="175" t="s">
        <v>343</v>
      </c>
      <c r="L107" s="103"/>
      <c r="M107" s="180" t="s">
        <v>5</v>
      </c>
      <c r="N107" s="181" t="s">
        <v>43</v>
      </c>
      <c r="O107" s="104"/>
      <c r="P107" s="182">
        <f>O107*H107</f>
        <v>0</v>
      </c>
      <c r="Q107" s="182">
        <v>0</v>
      </c>
      <c r="R107" s="182">
        <f>Q107*H107</f>
        <v>0</v>
      </c>
      <c r="S107" s="182">
        <v>0</v>
      </c>
      <c r="T107" s="183">
        <f>S107*H107</f>
        <v>0</v>
      </c>
      <c r="AR107" s="92" t="s">
        <v>136</v>
      </c>
      <c r="AT107" s="92" t="s">
        <v>132</v>
      </c>
      <c r="AU107" s="92" t="s">
        <v>82</v>
      </c>
      <c r="AY107" s="92" t="s">
        <v>131</v>
      </c>
      <c r="BE107" s="184">
        <f>IF(N107="základní",J107,0)</f>
        <v>0</v>
      </c>
      <c r="BF107" s="184">
        <f>IF(N107="snížená",J107,0)</f>
        <v>0</v>
      </c>
      <c r="BG107" s="184">
        <f>IF(N107="zákl. přenesená",J107,0)</f>
        <v>0</v>
      </c>
      <c r="BH107" s="184">
        <f>IF(N107="sníž. přenesená",J107,0)</f>
        <v>0</v>
      </c>
      <c r="BI107" s="184">
        <f>IF(N107="nulová",J107,0)</f>
        <v>0</v>
      </c>
      <c r="BJ107" s="92" t="s">
        <v>80</v>
      </c>
      <c r="BK107" s="184">
        <f>ROUND(I107*H107,2)</f>
        <v>0</v>
      </c>
      <c r="BL107" s="92" t="s">
        <v>136</v>
      </c>
      <c r="BM107" s="92" t="s">
        <v>200</v>
      </c>
    </row>
    <row r="108" spans="2:47" s="102" customFormat="1" ht="148.5">
      <c r="B108" s="103"/>
      <c r="D108" s="185" t="s">
        <v>180</v>
      </c>
      <c r="F108" s="186" t="s">
        <v>413</v>
      </c>
      <c r="L108" s="103"/>
      <c r="M108" s="187"/>
      <c r="N108" s="104"/>
      <c r="O108" s="104"/>
      <c r="P108" s="104"/>
      <c r="Q108" s="104"/>
      <c r="R108" s="104"/>
      <c r="S108" s="104"/>
      <c r="T108" s="188"/>
      <c r="AT108" s="92" t="s">
        <v>180</v>
      </c>
      <c r="AU108" s="92" t="s">
        <v>82</v>
      </c>
    </row>
    <row r="109" spans="2:51" s="190" customFormat="1" ht="13.5">
      <c r="B109" s="189"/>
      <c r="D109" s="185" t="s">
        <v>182</v>
      </c>
      <c r="E109" s="191" t="s">
        <v>5</v>
      </c>
      <c r="F109" s="192" t="s">
        <v>563</v>
      </c>
      <c r="H109" s="193">
        <v>7.438</v>
      </c>
      <c r="L109" s="189"/>
      <c r="M109" s="194"/>
      <c r="N109" s="195"/>
      <c r="O109" s="195"/>
      <c r="P109" s="195"/>
      <c r="Q109" s="195"/>
      <c r="R109" s="195"/>
      <c r="S109" s="195"/>
      <c r="T109" s="196"/>
      <c r="AT109" s="191" t="s">
        <v>182</v>
      </c>
      <c r="AU109" s="191" t="s">
        <v>82</v>
      </c>
      <c r="AV109" s="190" t="s">
        <v>82</v>
      </c>
      <c r="AW109" s="190" t="s">
        <v>35</v>
      </c>
      <c r="AX109" s="190" t="s">
        <v>72</v>
      </c>
      <c r="AY109" s="191" t="s">
        <v>131</v>
      </c>
    </row>
    <row r="110" spans="2:51" s="198" customFormat="1" ht="13.5">
      <c r="B110" s="197"/>
      <c r="D110" s="185" t="s">
        <v>182</v>
      </c>
      <c r="E110" s="199" t="s">
        <v>5</v>
      </c>
      <c r="F110" s="200" t="s">
        <v>185</v>
      </c>
      <c r="H110" s="201">
        <v>7.438</v>
      </c>
      <c r="L110" s="197"/>
      <c r="M110" s="202"/>
      <c r="N110" s="203"/>
      <c r="O110" s="203"/>
      <c r="P110" s="203"/>
      <c r="Q110" s="203"/>
      <c r="R110" s="203"/>
      <c r="S110" s="203"/>
      <c r="T110" s="204"/>
      <c r="AT110" s="199" t="s">
        <v>182</v>
      </c>
      <c r="AU110" s="199" t="s">
        <v>82</v>
      </c>
      <c r="AV110" s="198" t="s">
        <v>136</v>
      </c>
      <c r="AW110" s="198" t="s">
        <v>35</v>
      </c>
      <c r="AX110" s="198" t="s">
        <v>80</v>
      </c>
      <c r="AY110" s="199" t="s">
        <v>131</v>
      </c>
    </row>
    <row r="111" spans="2:65" s="102" customFormat="1" ht="16.5" customHeight="1">
      <c r="B111" s="103"/>
      <c r="C111" s="173" t="s">
        <v>164</v>
      </c>
      <c r="D111" s="173" t="s">
        <v>132</v>
      </c>
      <c r="E111" s="174" t="s">
        <v>414</v>
      </c>
      <c r="F111" s="175" t="s">
        <v>415</v>
      </c>
      <c r="G111" s="176" t="s">
        <v>179</v>
      </c>
      <c r="H111" s="177">
        <v>7.438</v>
      </c>
      <c r="I111" s="178"/>
      <c r="J111" s="179">
        <f>ROUND(I111*H111,2)</f>
        <v>0</v>
      </c>
      <c r="K111" s="175" t="s">
        <v>343</v>
      </c>
      <c r="L111" s="103"/>
      <c r="M111" s="180" t="s">
        <v>5</v>
      </c>
      <c r="N111" s="181" t="s">
        <v>43</v>
      </c>
      <c r="O111" s="104"/>
      <c r="P111" s="182">
        <f>O111*H111</f>
        <v>0</v>
      </c>
      <c r="Q111" s="182">
        <v>0</v>
      </c>
      <c r="R111" s="182">
        <f>Q111*H111</f>
        <v>0</v>
      </c>
      <c r="S111" s="182">
        <v>0</v>
      </c>
      <c r="T111" s="183">
        <f>S111*H111</f>
        <v>0</v>
      </c>
      <c r="AR111" s="92" t="s">
        <v>136</v>
      </c>
      <c r="AT111" s="92" t="s">
        <v>132</v>
      </c>
      <c r="AU111" s="92" t="s">
        <v>82</v>
      </c>
      <c r="AY111" s="92" t="s">
        <v>131</v>
      </c>
      <c r="BE111" s="184">
        <f>IF(N111="základní",J111,0)</f>
        <v>0</v>
      </c>
      <c r="BF111" s="184">
        <f>IF(N111="snížená",J111,0)</f>
        <v>0</v>
      </c>
      <c r="BG111" s="184">
        <f>IF(N111="zákl. přenesená",J111,0)</f>
        <v>0</v>
      </c>
      <c r="BH111" s="184">
        <f>IF(N111="sníž. přenesená",J111,0)</f>
        <v>0</v>
      </c>
      <c r="BI111" s="184">
        <f>IF(N111="nulová",J111,0)</f>
        <v>0</v>
      </c>
      <c r="BJ111" s="92" t="s">
        <v>80</v>
      </c>
      <c r="BK111" s="184">
        <f>ROUND(I111*H111,2)</f>
        <v>0</v>
      </c>
      <c r="BL111" s="92" t="s">
        <v>136</v>
      </c>
      <c r="BM111" s="92" t="s">
        <v>210</v>
      </c>
    </row>
    <row r="112" spans="2:47" s="102" customFormat="1" ht="297">
      <c r="B112" s="103"/>
      <c r="D112" s="185" t="s">
        <v>180</v>
      </c>
      <c r="F112" s="186" t="s">
        <v>417</v>
      </c>
      <c r="L112" s="103"/>
      <c r="M112" s="187"/>
      <c r="N112" s="104"/>
      <c r="O112" s="104"/>
      <c r="P112" s="104"/>
      <c r="Q112" s="104"/>
      <c r="R112" s="104"/>
      <c r="S112" s="104"/>
      <c r="T112" s="188"/>
      <c r="AT112" s="92" t="s">
        <v>180</v>
      </c>
      <c r="AU112" s="92" t="s">
        <v>82</v>
      </c>
    </row>
    <row r="113" spans="2:51" s="190" customFormat="1" ht="13.5">
      <c r="B113" s="189"/>
      <c r="D113" s="185" t="s">
        <v>182</v>
      </c>
      <c r="E113" s="191" t="s">
        <v>5</v>
      </c>
      <c r="F113" s="192" t="s">
        <v>563</v>
      </c>
      <c r="H113" s="193">
        <v>7.438</v>
      </c>
      <c r="L113" s="189"/>
      <c r="M113" s="194"/>
      <c r="N113" s="195"/>
      <c r="O113" s="195"/>
      <c r="P113" s="195"/>
      <c r="Q113" s="195"/>
      <c r="R113" s="195"/>
      <c r="S113" s="195"/>
      <c r="T113" s="196"/>
      <c r="AT113" s="191" t="s">
        <v>182</v>
      </c>
      <c r="AU113" s="191" t="s">
        <v>82</v>
      </c>
      <c r="AV113" s="190" t="s">
        <v>82</v>
      </c>
      <c r="AW113" s="190" t="s">
        <v>35</v>
      </c>
      <c r="AX113" s="190" t="s">
        <v>72</v>
      </c>
      <c r="AY113" s="191" t="s">
        <v>131</v>
      </c>
    </row>
    <row r="114" spans="2:51" s="198" customFormat="1" ht="13.5">
      <c r="B114" s="197"/>
      <c r="D114" s="185" t="s">
        <v>182</v>
      </c>
      <c r="E114" s="199" t="s">
        <v>5</v>
      </c>
      <c r="F114" s="200" t="s">
        <v>185</v>
      </c>
      <c r="H114" s="201">
        <v>7.438</v>
      </c>
      <c r="L114" s="197"/>
      <c r="M114" s="202"/>
      <c r="N114" s="203"/>
      <c r="O114" s="203"/>
      <c r="P114" s="203"/>
      <c r="Q114" s="203"/>
      <c r="R114" s="203"/>
      <c r="S114" s="203"/>
      <c r="T114" s="204"/>
      <c r="AT114" s="199" t="s">
        <v>182</v>
      </c>
      <c r="AU114" s="199" t="s">
        <v>82</v>
      </c>
      <c r="AV114" s="198" t="s">
        <v>136</v>
      </c>
      <c r="AW114" s="198" t="s">
        <v>35</v>
      </c>
      <c r="AX114" s="198" t="s">
        <v>80</v>
      </c>
      <c r="AY114" s="199" t="s">
        <v>131</v>
      </c>
    </row>
    <row r="115" spans="2:65" s="102" customFormat="1" ht="38.25" customHeight="1">
      <c r="B115" s="103"/>
      <c r="C115" s="173" t="s">
        <v>168</v>
      </c>
      <c r="D115" s="173" t="s">
        <v>132</v>
      </c>
      <c r="E115" s="174" t="s">
        <v>422</v>
      </c>
      <c r="F115" s="175" t="s">
        <v>423</v>
      </c>
      <c r="G115" s="176" t="s">
        <v>179</v>
      </c>
      <c r="H115" s="177">
        <v>8.712</v>
      </c>
      <c r="I115" s="178"/>
      <c r="J115" s="179">
        <f>ROUND(I115*H115,2)</f>
        <v>0</v>
      </c>
      <c r="K115" s="175" t="s">
        <v>343</v>
      </c>
      <c r="L115" s="103"/>
      <c r="M115" s="180" t="s">
        <v>5</v>
      </c>
      <c r="N115" s="181" t="s">
        <v>43</v>
      </c>
      <c r="O115" s="104"/>
      <c r="P115" s="182">
        <f>O115*H115</f>
        <v>0</v>
      </c>
      <c r="Q115" s="182">
        <v>0</v>
      </c>
      <c r="R115" s="182">
        <f>Q115*H115</f>
        <v>0</v>
      </c>
      <c r="S115" s="182">
        <v>0</v>
      </c>
      <c r="T115" s="183">
        <f>S115*H115</f>
        <v>0</v>
      </c>
      <c r="AR115" s="92" t="s">
        <v>136</v>
      </c>
      <c r="AT115" s="92" t="s">
        <v>132</v>
      </c>
      <c r="AU115" s="92" t="s">
        <v>82</v>
      </c>
      <c r="AY115" s="92" t="s">
        <v>131</v>
      </c>
      <c r="BE115" s="184">
        <f>IF(N115="základní",J115,0)</f>
        <v>0</v>
      </c>
      <c r="BF115" s="184">
        <f>IF(N115="snížená",J115,0)</f>
        <v>0</v>
      </c>
      <c r="BG115" s="184">
        <f>IF(N115="zákl. přenesená",J115,0)</f>
        <v>0</v>
      </c>
      <c r="BH115" s="184">
        <f>IF(N115="sníž. přenesená",J115,0)</f>
        <v>0</v>
      </c>
      <c r="BI115" s="184">
        <f>IF(N115="nulová",J115,0)</f>
        <v>0</v>
      </c>
      <c r="BJ115" s="92" t="s">
        <v>80</v>
      </c>
      <c r="BK115" s="184">
        <f>ROUND(I115*H115,2)</f>
        <v>0</v>
      </c>
      <c r="BL115" s="92" t="s">
        <v>136</v>
      </c>
      <c r="BM115" s="92" t="s">
        <v>217</v>
      </c>
    </row>
    <row r="116" spans="2:47" s="102" customFormat="1" ht="409.5">
      <c r="B116" s="103"/>
      <c r="D116" s="185" t="s">
        <v>180</v>
      </c>
      <c r="F116" s="186" t="s">
        <v>425</v>
      </c>
      <c r="L116" s="103"/>
      <c r="M116" s="187"/>
      <c r="N116" s="104"/>
      <c r="O116" s="104"/>
      <c r="P116" s="104"/>
      <c r="Q116" s="104"/>
      <c r="R116" s="104"/>
      <c r="S116" s="104"/>
      <c r="T116" s="188"/>
      <c r="AT116" s="92" t="s">
        <v>180</v>
      </c>
      <c r="AU116" s="92" t="s">
        <v>82</v>
      </c>
    </row>
    <row r="117" spans="2:51" s="190" customFormat="1" ht="13.5">
      <c r="B117" s="189"/>
      <c r="D117" s="185" t="s">
        <v>182</v>
      </c>
      <c r="E117" s="191" t="s">
        <v>5</v>
      </c>
      <c r="F117" s="192" t="s">
        <v>564</v>
      </c>
      <c r="H117" s="193">
        <v>8.712</v>
      </c>
      <c r="L117" s="189"/>
      <c r="M117" s="194"/>
      <c r="N117" s="195"/>
      <c r="O117" s="195"/>
      <c r="P117" s="195"/>
      <c r="Q117" s="195"/>
      <c r="R117" s="195"/>
      <c r="S117" s="195"/>
      <c r="T117" s="196"/>
      <c r="AT117" s="191" t="s">
        <v>182</v>
      </c>
      <c r="AU117" s="191" t="s">
        <v>82</v>
      </c>
      <c r="AV117" s="190" t="s">
        <v>82</v>
      </c>
      <c r="AW117" s="190" t="s">
        <v>35</v>
      </c>
      <c r="AX117" s="190" t="s">
        <v>72</v>
      </c>
      <c r="AY117" s="191" t="s">
        <v>131</v>
      </c>
    </row>
    <row r="118" spans="2:51" s="198" customFormat="1" ht="13.5">
      <c r="B118" s="197"/>
      <c r="D118" s="185" t="s">
        <v>182</v>
      </c>
      <c r="E118" s="199" t="s">
        <v>5</v>
      </c>
      <c r="F118" s="200" t="s">
        <v>185</v>
      </c>
      <c r="H118" s="201">
        <v>8.712</v>
      </c>
      <c r="L118" s="197"/>
      <c r="M118" s="202"/>
      <c r="N118" s="203"/>
      <c r="O118" s="203"/>
      <c r="P118" s="203"/>
      <c r="Q118" s="203"/>
      <c r="R118" s="203"/>
      <c r="S118" s="203"/>
      <c r="T118" s="204"/>
      <c r="AT118" s="199" t="s">
        <v>182</v>
      </c>
      <c r="AU118" s="199" t="s">
        <v>82</v>
      </c>
      <c r="AV118" s="198" t="s">
        <v>136</v>
      </c>
      <c r="AW118" s="198" t="s">
        <v>35</v>
      </c>
      <c r="AX118" s="198" t="s">
        <v>80</v>
      </c>
      <c r="AY118" s="199" t="s">
        <v>131</v>
      </c>
    </row>
    <row r="119" spans="2:65" s="102" customFormat="1" ht="51" customHeight="1">
      <c r="B119" s="103"/>
      <c r="C119" s="173" t="s">
        <v>129</v>
      </c>
      <c r="D119" s="173" t="s">
        <v>132</v>
      </c>
      <c r="E119" s="174" t="s">
        <v>428</v>
      </c>
      <c r="F119" s="175" t="s">
        <v>429</v>
      </c>
      <c r="G119" s="176" t="s">
        <v>179</v>
      </c>
      <c r="H119" s="177">
        <v>5.313</v>
      </c>
      <c r="I119" s="178"/>
      <c r="J119" s="179">
        <f>ROUND(I119*H119,2)</f>
        <v>0</v>
      </c>
      <c r="K119" s="175" t="s">
        <v>343</v>
      </c>
      <c r="L119" s="103"/>
      <c r="M119" s="180" t="s">
        <v>5</v>
      </c>
      <c r="N119" s="181" t="s">
        <v>43</v>
      </c>
      <c r="O119" s="104"/>
      <c r="P119" s="182">
        <f>O119*H119</f>
        <v>0</v>
      </c>
      <c r="Q119" s="182">
        <v>0</v>
      </c>
      <c r="R119" s="182">
        <f>Q119*H119</f>
        <v>0</v>
      </c>
      <c r="S119" s="182">
        <v>0</v>
      </c>
      <c r="T119" s="183">
        <f>S119*H119</f>
        <v>0</v>
      </c>
      <c r="AR119" s="92" t="s">
        <v>136</v>
      </c>
      <c r="AT119" s="92" t="s">
        <v>132</v>
      </c>
      <c r="AU119" s="92" t="s">
        <v>82</v>
      </c>
      <c r="AY119" s="92" t="s">
        <v>131</v>
      </c>
      <c r="BE119" s="184">
        <f>IF(N119="základní",J119,0)</f>
        <v>0</v>
      </c>
      <c r="BF119" s="184">
        <f>IF(N119="snížená",J119,0)</f>
        <v>0</v>
      </c>
      <c r="BG119" s="184">
        <f>IF(N119="zákl. přenesená",J119,0)</f>
        <v>0</v>
      </c>
      <c r="BH119" s="184">
        <f>IF(N119="sníž. přenesená",J119,0)</f>
        <v>0</v>
      </c>
      <c r="BI119" s="184">
        <f>IF(N119="nulová",J119,0)</f>
        <v>0</v>
      </c>
      <c r="BJ119" s="92" t="s">
        <v>80</v>
      </c>
      <c r="BK119" s="184">
        <f>ROUND(I119*H119,2)</f>
        <v>0</v>
      </c>
      <c r="BL119" s="92" t="s">
        <v>136</v>
      </c>
      <c r="BM119" s="92" t="s">
        <v>227</v>
      </c>
    </row>
    <row r="120" spans="2:47" s="102" customFormat="1" ht="108">
      <c r="B120" s="103"/>
      <c r="D120" s="185" t="s">
        <v>180</v>
      </c>
      <c r="F120" s="186" t="s">
        <v>431</v>
      </c>
      <c r="L120" s="103"/>
      <c r="M120" s="187"/>
      <c r="N120" s="104"/>
      <c r="O120" s="104"/>
      <c r="P120" s="104"/>
      <c r="Q120" s="104"/>
      <c r="R120" s="104"/>
      <c r="S120" s="104"/>
      <c r="T120" s="188"/>
      <c r="AT120" s="92" t="s">
        <v>180</v>
      </c>
      <c r="AU120" s="92" t="s">
        <v>82</v>
      </c>
    </row>
    <row r="121" spans="2:63" s="163" customFormat="1" ht="29.85" customHeight="1">
      <c r="B121" s="162"/>
      <c r="D121" s="164" t="s">
        <v>71</v>
      </c>
      <c r="E121" s="215" t="s">
        <v>136</v>
      </c>
      <c r="F121" s="215" t="s">
        <v>226</v>
      </c>
      <c r="J121" s="216">
        <f>BK121</f>
        <v>0</v>
      </c>
      <c r="L121" s="162"/>
      <c r="M121" s="167"/>
      <c r="N121" s="168"/>
      <c r="O121" s="168"/>
      <c r="P121" s="169">
        <f>SUM(P122:P127)</f>
        <v>0</v>
      </c>
      <c r="Q121" s="168"/>
      <c r="R121" s="169">
        <f>SUM(R122:R127)</f>
        <v>4.01788625</v>
      </c>
      <c r="S121" s="168"/>
      <c r="T121" s="170">
        <f>SUM(T122:T127)</f>
        <v>0</v>
      </c>
      <c r="AR121" s="164" t="s">
        <v>80</v>
      </c>
      <c r="AT121" s="171" t="s">
        <v>71</v>
      </c>
      <c r="AU121" s="171" t="s">
        <v>80</v>
      </c>
      <c r="AY121" s="164" t="s">
        <v>131</v>
      </c>
      <c r="BK121" s="172">
        <f>SUM(BK122:BK127)</f>
        <v>0</v>
      </c>
    </row>
    <row r="122" spans="2:65" s="102" customFormat="1" ht="25.5" customHeight="1">
      <c r="B122" s="103"/>
      <c r="C122" s="173" t="s">
        <v>186</v>
      </c>
      <c r="D122" s="173" t="s">
        <v>132</v>
      </c>
      <c r="E122" s="174" t="s">
        <v>443</v>
      </c>
      <c r="F122" s="175" t="s">
        <v>444</v>
      </c>
      <c r="G122" s="176" t="s">
        <v>179</v>
      </c>
      <c r="H122" s="177">
        <v>2.125</v>
      </c>
      <c r="I122" s="178"/>
      <c r="J122" s="179">
        <f>ROUND(I122*H122,2)</f>
        <v>0</v>
      </c>
      <c r="K122" s="175" t="s">
        <v>343</v>
      </c>
      <c r="L122" s="103"/>
      <c r="M122" s="180" t="s">
        <v>5</v>
      </c>
      <c r="N122" s="181" t="s">
        <v>43</v>
      </c>
      <c r="O122" s="104"/>
      <c r="P122" s="182">
        <f>O122*H122</f>
        <v>0</v>
      </c>
      <c r="Q122" s="182">
        <v>1.89077</v>
      </c>
      <c r="R122" s="182">
        <f>Q122*H122</f>
        <v>4.01788625</v>
      </c>
      <c r="S122" s="182">
        <v>0</v>
      </c>
      <c r="T122" s="183">
        <f>S122*H122</f>
        <v>0</v>
      </c>
      <c r="AR122" s="92" t="s">
        <v>136</v>
      </c>
      <c r="AT122" s="92" t="s">
        <v>132</v>
      </c>
      <c r="AU122" s="92" t="s">
        <v>82</v>
      </c>
      <c r="AY122" s="92" t="s">
        <v>131</v>
      </c>
      <c r="BE122" s="184">
        <f>IF(N122="základní",J122,0)</f>
        <v>0</v>
      </c>
      <c r="BF122" s="184">
        <f>IF(N122="snížená",J122,0)</f>
        <v>0</v>
      </c>
      <c r="BG122" s="184">
        <f>IF(N122="zákl. přenesená",J122,0)</f>
        <v>0</v>
      </c>
      <c r="BH122" s="184">
        <f>IF(N122="sníž. přenesená",J122,0)</f>
        <v>0</v>
      </c>
      <c r="BI122" s="184">
        <f>IF(N122="nulová",J122,0)</f>
        <v>0</v>
      </c>
      <c r="BJ122" s="92" t="s">
        <v>80</v>
      </c>
      <c r="BK122" s="184">
        <f>ROUND(I122*H122,2)</f>
        <v>0</v>
      </c>
      <c r="BL122" s="92" t="s">
        <v>136</v>
      </c>
      <c r="BM122" s="92" t="s">
        <v>234</v>
      </c>
    </row>
    <row r="123" spans="2:47" s="102" customFormat="1" ht="54">
      <c r="B123" s="103"/>
      <c r="D123" s="185" t="s">
        <v>180</v>
      </c>
      <c r="F123" s="186" t="s">
        <v>441</v>
      </c>
      <c r="L123" s="103"/>
      <c r="M123" s="187"/>
      <c r="N123" s="104"/>
      <c r="O123" s="104"/>
      <c r="P123" s="104"/>
      <c r="Q123" s="104"/>
      <c r="R123" s="104"/>
      <c r="S123" s="104"/>
      <c r="T123" s="188"/>
      <c r="AT123" s="92" t="s">
        <v>180</v>
      </c>
      <c r="AU123" s="92" t="s">
        <v>82</v>
      </c>
    </row>
    <row r="124" spans="2:51" s="190" customFormat="1" ht="13.5">
      <c r="B124" s="189"/>
      <c r="D124" s="185" t="s">
        <v>182</v>
      </c>
      <c r="E124" s="191" t="s">
        <v>5</v>
      </c>
      <c r="F124" s="192" t="s">
        <v>565</v>
      </c>
      <c r="H124" s="193">
        <v>1.4</v>
      </c>
      <c r="L124" s="189"/>
      <c r="M124" s="194"/>
      <c r="N124" s="195"/>
      <c r="O124" s="195"/>
      <c r="P124" s="195"/>
      <c r="Q124" s="195"/>
      <c r="R124" s="195"/>
      <c r="S124" s="195"/>
      <c r="T124" s="196"/>
      <c r="AT124" s="191" t="s">
        <v>182</v>
      </c>
      <c r="AU124" s="191" t="s">
        <v>82</v>
      </c>
      <c r="AV124" s="190" t="s">
        <v>82</v>
      </c>
      <c r="AW124" s="190" t="s">
        <v>35</v>
      </c>
      <c r="AX124" s="190" t="s">
        <v>72</v>
      </c>
      <c r="AY124" s="191" t="s">
        <v>131</v>
      </c>
    </row>
    <row r="125" spans="2:51" s="190" customFormat="1" ht="13.5">
      <c r="B125" s="189"/>
      <c r="D125" s="185" t="s">
        <v>182</v>
      </c>
      <c r="E125" s="191" t="s">
        <v>5</v>
      </c>
      <c r="F125" s="192" t="s">
        <v>566</v>
      </c>
      <c r="H125" s="193">
        <v>0.075</v>
      </c>
      <c r="L125" s="189"/>
      <c r="M125" s="194"/>
      <c r="N125" s="195"/>
      <c r="O125" s="195"/>
      <c r="P125" s="195"/>
      <c r="Q125" s="195"/>
      <c r="R125" s="195"/>
      <c r="S125" s="195"/>
      <c r="T125" s="196"/>
      <c r="AT125" s="191" t="s">
        <v>182</v>
      </c>
      <c r="AU125" s="191" t="s">
        <v>82</v>
      </c>
      <c r="AV125" s="190" t="s">
        <v>82</v>
      </c>
      <c r="AW125" s="190" t="s">
        <v>35</v>
      </c>
      <c r="AX125" s="190" t="s">
        <v>72</v>
      </c>
      <c r="AY125" s="191" t="s">
        <v>131</v>
      </c>
    </row>
    <row r="126" spans="2:51" s="190" customFormat="1" ht="13.5">
      <c r="B126" s="189"/>
      <c r="D126" s="185" t="s">
        <v>182</v>
      </c>
      <c r="E126" s="191" t="s">
        <v>5</v>
      </c>
      <c r="F126" s="192" t="s">
        <v>567</v>
      </c>
      <c r="H126" s="193">
        <v>0.65</v>
      </c>
      <c r="L126" s="189"/>
      <c r="M126" s="194"/>
      <c r="N126" s="195"/>
      <c r="O126" s="195"/>
      <c r="P126" s="195"/>
      <c r="Q126" s="195"/>
      <c r="R126" s="195"/>
      <c r="S126" s="195"/>
      <c r="T126" s="196"/>
      <c r="AT126" s="191" t="s">
        <v>182</v>
      </c>
      <c r="AU126" s="191" t="s">
        <v>82</v>
      </c>
      <c r="AV126" s="190" t="s">
        <v>82</v>
      </c>
      <c r="AW126" s="190" t="s">
        <v>35</v>
      </c>
      <c r="AX126" s="190" t="s">
        <v>72</v>
      </c>
      <c r="AY126" s="191" t="s">
        <v>131</v>
      </c>
    </row>
    <row r="127" spans="2:51" s="198" customFormat="1" ht="13.5">
      <c r="B127" s="197"/>
      <c r="D127" s="185" t="s">
        <v>182</v>
      </c>
      <c r="E127" s="199" t="s">
        <v>5</v>
      </c>
      <c r="F127" s="200" t="s">
        <v>185</v>
      </c>
      <c r="H127" s="201">
        <v>2.125</v>
      </c>
      <c r="L127" s="197"/>
      <c r="M127" s="202"/>
      <c r="N127" s="203"/>
      <c r="O127" s="203"/>
      <c r="P127" s="203"/>
      <c r="Q127" s="203"/>
      <c r="R127" s="203"/>
      <c r="S127" s="203"/>
      <c r="T127" s="204"/>
      <c r="AT127" s="199" t="s">
        <v>182</v>
      </c>
      <c r="AU127" s="199" t="s">
        <v>82</v>
      </c>
      <c r="AV127" s="198" t="s">
        <v>136</v>
      </c>
      <c r="AW127" s="198" t="s">
        <v>35</v>
      </c>
      <c r="AX127" s="198" t="s">
        <v>80</v>
      </c>
      <c r="AY127" s="199" t="s">
        <v>131</v>
      </c>
    </row>
    <row r="128" spans="2:63" s="163" customFormat="1" ht="37.35" customHeight="1">
      <c r="B128" s="162"/>
      <c r="D128" s="164" t="s">
        <v>71</v>
      </c>
      <c r="E128" s="165" t="s">
        <v>433</v>
      </c>
      <c r="F128" s="165" t="s">
        <v>568</v>
      </c>
      <c r="J128" s="166">
        <f>BK128</f>
        <v>0</v>
      </c>
      <c r="L128" s="162"/>
      <c r="M128" s="167"/>
      <c r="N128" s="168"/>
      <c r="O128" s="168"/>
      <c r="P128" s="169">
        <f>P129</f>
        <v>0</v>
      </c>
      <c r="Q128" s="168"/>
      <c r="R128" s="169">
        <f>R129</f>
        <v>0</v>
      </c>
      <c r="S128" s="168"/>
      <c r="T128" s="170">
        <f>T129</f>
        <v>0</v>
      </c>
      <c r="AR128" s="164" t="s">
        <v>80</v>
      </c>
      <c r="AT128" s="171" t="s">
        <v>71</v>
      </c>
      <c r="AU128" s="171" t="s">
        <v>72</v>
      </c>
      <c r="AY128" s="164" t="s">
        <v>131</v>
      </c>
      <c r="BK128" s="172">
        <f>BK129</f>
        <v>0</v>
      </c>
    </row>
    <row r="129" spans="2:63" s="163" customFormat="1" ht="19.9" customHeight="1">
      <c r="B129" s="162"/>
      <c r="D129" s="164" t="s">
        <v>71</v>
      </c>
      <c r="E129" s="215" t="s">
        <v>569</v>
      </c>
      <c r="F129" s="215" t="s">
        <v>570</v>
      </c>
      <c r="J129" s="216">
        <f>BK129</f>
        <v>0</v>
      </c>
      <c r="L129" s="162"/>
      <c r="M129" s="167"/>
      <c r="N129" s="168"/>
      <c r="O129" s="168"/>
      <c r="P129" s="169">
        <f>SUM(P130:P151)</f>
        <v>0</v>
      </c>
      <c r="Q129" s="168"/>
      <c r="R129" s="169">
        <f>SUM(R130:R151)</f>
        <v>0</v>
      </c>
      <c r="S129" s="168"/>
      <c r="T129" s="170">
        <f>SUM(T130:T151)</f>
        <v>0</v>
      </c>
      <c r="AR129" s="164" t="s">
        <v>80</v>
      </c>
      <c r="AT129" s="171" t="s">
        <v>71</v>
      </c>
      <c r="AU129" s="171" t="s">
        <v>80</v>
      </c>
      <c r="AY129" s="164" t="s">
        <v>131</v>
      </c>
      <c r="BK129" s="172">
        <f>SUM(BK130:BK151)</f>
        <v>0</v>
      </c>
    </row>
    <row r="130" spans="2:65" s="102" customFormat="1" ht="16.5" customHeight="1">
      <c r="B130" s="103"/>
      <c r="C130" s="173" t="s">
        <v>192</v>
      </c>
      <c r="D130" s="173" t="s">
        <v>132</v>
      </c>
      <c r="E130" s="174" t="s">
        <v>571</v>
      </c>
      <c r="F130" s="175" t="s">
        <v>572</v>
      </c>
      <c r="G130" s="176" t="s">
        <v>278</v>
      </c>
      <c r="H130" s="177">
        <v>30</v>
      </c>
      <c r="I130" s="178"/>
      <c r="J130" s="179">
        <f>ROUND(I130*H130,2)</f>
        <v>0</v>
      </c>
      <c r="K130" s="175" t="s">
        <v>5</v>
      </c>
      <c r="L130" s="103"/>
      <c r="M130" s="180" t="s">
        <v>5</v>
      </c>
      <c r="N130" s="181" t="s">
        <v>43</v>
      </c>
      <c r="O130" s="104"/>
      <c r="P130" s="182">
        <f>O130*H130</f>
        <v>0</v>
      </c>
      <c r="Q130" s="182">
        <v>0</v>
      </c>
      <c r="R130" s="182">
        <f>Q130*H130</f>
        <v>0</v>
      </c>
      <c r="S130" s="182">
        <v>0</v>
      </c>
      <c r="T130" s="183">
        <f>S130*H130</f>
        <v>0</v>
      </c>
      <c r="AR130" s="92" t="s">
        <v>136</v>
      </c>
      <c r="AT130" s="92" t="s">
        <v>132</v>
      </c>
      <c r="AU130" s="92" t="s">
        <v>82</v>
      </c>
      <c r="AY130" s="92" t="s">
        <v>131</v>
      </c>
      <c r="BE130" s="184">
        <f>IF(N130="základní",J130,0)</f>
        <v>0</v>
      </c>
      <c r="BF130" s="184">
        <f>IF(N130="snížená",J130,0)</f>
        <v>0</v>
      </c>
      <c r="BG130" s="184">
        <f>IF(N130="zákl. přenesená",J130,0)</f>
        <v>0</v>
      </c>
      <c r="BH130" s="184">
        <f>IF(N130="sníž. přenesená",J130,0)</f>
        <v>0</v>
      </c>
      <c r="BI130" s="184">
        <f>IF(N130="nulová",J130,0)</f>
        <v>0</v>
      </c>
      <c r="BJ130" s="92" t="s">
        <v>80</v>
      </c>
      <c r="BK130" s="184">
        <f>ROUND(I130*H130,2)</f>
        <v>0</v>
      </c>
      <c r="BL130" s="92" t="s">
        <v>136</v>
      </c>
      <c r="BM130" s="92" t="s">
        <v>238</v>
      </c>
    </row>
    <row r="131" spans="2:51" s="190" customFormat="1" ht="13.5">
      <c r="B131" s="189"/>
      <c r="D131" s="185" t="s">
        <v>182</v>
      </c>
      <c r="E131" s="191" t="s">
        <v>5</v>
      </c>
      <c r="F131" s="192" t="s">
        <v>573</v>
      </c>
      <c r="H131" s="193">
        <v>30</v>
      </c>
      <c r="L131" s="189"/>
      <c r="M131" s="194"/>
      <c r="N131" s="195"/>
      <c r="O131" s="195"/>
      <c r="P131" s="195"/>
      <c r="Q131" s="195"/>
      <c r="R131" s="195"/>
      <c r="S131" s="195"/>
      <c r="T131" s="196"/>
      <c r="AT131" s="191" t="s">
        <v>182</v>
      </c>
      <c r="AU131" s="191" t="s">
        <v>82</v>
      </c>
      <c r="AV131" s="190" t="s">
        <v>82</v>
      </c>
      <c r="AW131" s="190" t="s">
        <v>35</v>
      </c>
      <c r="AX131" s="190" t="s">
        <v>72</v>
      </c>
      <c r="AY131" s="191" t="s">
        <v>131</v>
      </c>
    </row>
    <row r="132" spans="2:51" s="198" customFormat="1" ht="13.5">
      <c r="B132" s="197"/>
      <c r="D132" s="185" t="s">
        <v>182</v>
      </c>
      <c r="E132" s="199" t="s">
        <v>5</v>
      </c>
      <c r="F132" s="200" t="s">
        <v>185</v>
      </c>
      <c r="H132" s="201">
        <v>30</v>
      </c>
      <c r="L132" s="197"/>
      <c r="M132" s="202"/>
      <c r="N132" s="203"/>
      <c r="O132" s="203"/>
      <c r="P132" s="203"/>
      <c r="Q132" s="203"/>
      <c r="R132" s="203"/>
      <c r="S132" s="203"/>
      <c r="T132" s="204"/>
      <c r="AT132" s="199" t="s">
        <v>182</v>
      </c>
      <c r="AU132" s="199" t="s">
        <v>82</v>
      </c>
      <c r="AV132" s="198" t="s">
        <v>136</v>
      </c>
      <c r="AW132" s="198" t="s">
        <v>35</v>
      </c>
      <c r="AX132" s="198" t="s">
        <v>80</v>
      </c>
      <c r="AY132" s="199" t="s">
        <v>131</v>
      </c>
    </row>
    <row r="133" spans="2:65" s="102" customFormat="1" ht="16.5" customHeight="1">
      <c r="B133" s="103"/>
      <c r="C133" s="173" t="s">
        <v>11</v>
      </c>
      <c r="D133" s="173" t="s">
        <v>132</v>
      </c>
      <c r="E133" s="174" t="s">
        <v>574</v>
      </c>
      <c r="F133" s="175" t="s">
        <v>572</v>
      </c>
      <c r="G133" s="176" t="s">
        <v>575</v>
      </c>
      <c r="H133" s="177">
        <v>15</v>
      </c>
      <c r="I133" s="178"/>
      <c r="J133" s="179">
        <f>ROUND(I133*H133,2)</f>
        <v>0</v>
      </c>
      <c r="K133" s="175" t="s">
        <v>5</v>
      </c>
      <c r="L133" s="103"/>
      <c r="M133" s="180" t="s">
        <v>5</v>
      </c>
      <c r="N133" s="181" t="s">
        <v>43</v>
      </c>
      <c r="O133" s="104"/>
      <c r="P133" s="182">
        <f>O133*H133</f>
        <v>0</v>
      </c>
      <c r="Q133" s="182">
        <v>0</v>
      </c>
      <c r="R133" s="182">
        <f>Q133*H133</f>
        <v>0</v>
      </c>
      <c r="S133" s="182">
        <v>0</v>
      </c>
      <c r="T133" s="183">
        <f>S133*H133</f>
        <v>0</v>
      </c>
      <c r="AR133" s="92" t="s">
        <v>136</v>
      </c>
      <c r="AT133" s="92" t="s">
        <v>132</v>
      </c>
      <c r="AU133" s="92" t="s">
        <v>82</v>
      </c>
      <c r="AY133" s="92" t="s">
        <v>131</v>
      </c>
      <c r="BE133" s="184">
        <f>IF(N133="základní",J133,0)</f>
        <v>0</v>
      </c>
      <c r="BF133" s="184">
        <f>IF(N133="snížená",J133,0)</f>
        <v>0</v>
      </c>
      <c r="BG133" s="184">
        <f>IF(N133="zákl. přenesená",J133,0)</f>
        <v>0</v>
      </c>
      <c r="BH133" s="184">
        <f>IF(N133="sníž. přenesená",J133,0)</f>
        <v>0</v>
      </c>
      <c r="BI133" s="184">
        <f>IF(N133="nulová",J133,0)</f>
        <v>0</v>
      </c>
      <c r="BJ133" s="92" t="s">
        <v>80</v>
      </c>
      <c r="BK133" s="184">
        <f>ROUND(I133*H133,2)</f>
        <v>0</v>
      </c>
      <c r="BL133" s="92" t="s">
        <v>136</v>
      </c>
      <c r="BM133" s="92" t="s">
        <v>245</v>
      </c>
    </row>
    <row r="134" spans="2:51" s="190" customFormat="1" ht="13.5">
      <c r="B134" s="189"/>
      <c r="D134" s="185" t="s">
        <v>182</v>
      </c>
      <c r="E134" s="191" t="s">
        <v>5</v>
      </c>
      <c r="F134" s="192" t="s">
        <v>576</v>
      </c>
      <c r="H134" s="193">
        <v>15</v>
      </c>
      <c r="L134" s="189"/>
      <c r="M134" s="194"/>
      <c r="N134" s="195"/>
      <c r="O134" s="195"/>
      <c r="P134" s="195"/>
      <c r="Q134" s="195"/>
      <c r="R134" s="195"/>
      <c r="S134" s="195"/>
      <c r="T134" s="196"/>
      <c r="AT134" s="191" t="s">
        <v>182</v>
      </c>
      <c r="AU134" s="191" t="s">
        <v>82</v>
      </c>
      <c r="AV134" s="190" t="s">
        <v>82</v>
      </c>
      <c r="AW134" s="190" t="s">
        <v>35</v>
      </c>
      <c r="AX134" s="190" t="s">
        <v>72</v>
      </c>
      <c r="AY134" s="191" t="s">
        <v>131</v>
      </c>
    </row>
    <row r="135" spans="2:51" s="198" customFormat="1" ht="13.5">
      <c r="B135" s="197"/>
      <c r="D135" s="185" t="s">
        <v>182</v>
      </c>
      <c r="E135" s="199" t="s">
        <v>5</v>
      </c>
      <c r="F135" s="200" t="s">
        <v>185</v>
      </c>
      <c r="H135" s="201">
        <v>15</v>
      </c>
      <c r="L135" s="197"/>
      <c r="M135" s="202"/>
      <c r="N135" s="203"/>
      <c r="O135" s="203"/>
      <c r="P135" s="203"/>
      <c r="Q135" s="203"/>
      <c r="R135" s="203"/>
      <c r="S135" s="203"/>
      <c r="T135" s="204"/>
      <c r="AT135" s="199" t="s">
        <v>182</v>
      </c>
      <c r="AU135" s="199" t="s">
        <v>82</v>
      </c>
      <c r="AV135" s="198" t="s">
        <v>136</v>
      </c>
      <c r="AW135" s="198" t="s">
        <v>35</v>
      </c>
      <c r="AX135" s="198" t="s">
        <v>80</v>
      </c>
      <c r="AY135" s="199" t="s">
        <v>131</v>
      </c>
    </row>
    <row r="136" spans="2:65" s="102" customFormat="1" ht="25.5" customHeight="1">
      <c r="B136" s="103"/>
      <c r="C136" s="173" t="s">
        <v>200</v>
      </c>
      <c r="D136" s="173" t="s">
        <v>132</v>
      </c>
      <c r="E136" s="174" t="s">
        <v>577</v>
      </c>
      <c r="F136" s="175" t="s">
        <v>578</v>
      </c>
      <c r="G136" s="176" t="s">
        <v>579</v>
      </c>
      <c r="H136" s="177">
        <v>1</v>
      </c>
      <c r="I136" s="178"/>
      <c r="J136" s="179">
        <f aca="true" t="shared" si="0" ref="J136:J151">ROUND(I136*H136,2)</f>
        <v>0</v>
      </c>
      <c r="K136" s="175" t="s">
        <v>5</v>
      </c>
      <c r="L136" s="103"/>
      <c r="M136" s="180" t="s">
        <v>5</v>
      </c>
      <c r="N136" s="181" t="s">
        <v>43</v>
      </c>
      <c r="O136" s="104"/>
      <c r="P136" s="182">
        <f aca="true" t="shared" si="1" ref="P136:P151">O136*H136</f>
        <v>0</v>
      </c>
      <c r="Q136" s="182">
        <v>0</v>
      </c>
      <c r="R136" s="182">
        <f aca="true" t="shared" si="2" ref="R136:R151">Q136*H136</f>
        <v>0</v>
      </c>
      <c r="S136" s="182">
        <v>0</v>
      </c>
      <c r="T136" s="183">
        <f aca="true" t="shared" si="3" ref="T136:T151">S136*H136</f>
        <v>0</v>
      </c>
      <c r="AR136" s="92" t="s">
        <v>136</v>
      </c>
      <c r="AT136" s="92" t="s">
        <v>132</v>
      </c>
      <c r="AU136" s="92" t="s">
        <v>82</v>
      </c>
      <c r="AY136" s="92" t="s">
        <v>131</v>
      </c>
      <c r="BE136" s="184">
        <f aca="true" t="shared" si="4" ref="BE136:BE151">IF(N136="základní",J136,0)</f>
        <v>0</v>
      </c>
      <c r="BF136" s="184">
        <f aca="true" t="shared" si="5" ref="BF136:BF151">IF(N136="snížená",J136,0)</f>
        <v>0</v>
      </c>
      <c r="BG136" s="184">
        <f aca="true" t="shared" si="6" ref="BG136:BG151">IF(N136="zákl. přenesená",J136,0)</f>
        <v>0</v>
      </c>
      <c r="BH136" s="184">
        <f aca="true" t="shared" si="7" ref="BH136:BH151">IF(N136="sníž. přenesená",J136,0)</f>
        <v>0</v>
      </c>
      <c r="BI136" s="184">
        <f aca="true" t="shared" si="8" ref="BI136:BI151">IF(N136="nulová",J136,0)</f>
        <v>0</v>
      </c>
      <c r="BJ136" s="92" t="s">
        <v>80</v>
      </c>
      <c r="BK136" s="184">
        <f aca="true" t="shared" si="9" ref="BK136:BK151">ROUND(I136*H136,2)</f>
        <v>0</v>
      </c>
      <c r="BL136" s="92" t="s">
        <v>136</v>
      </c>
      <c r="BM136" s="92" t="s">
        <v>249</v>
      </c>
    </row>
    <row r="137" spans="2:65" s="102" customFormat="1" ht="25.5" customHeight="1">
      <c r="B137" s="103"/>
      <c r="C137" s="173" t="s">
        <v>205</v>
      </c>
      <c r="D137" s="173" t="s">
        <v>132</v>
      </c>
      <c r="E137" s="174" t="s">
        <v>580</v>
      </c>
      <c r="F137" s="175" t="s">
        <v>581</v>
      </c>
      <c r="G137" s="176" t="s">
        <v>579</v>
      </c>
      <c r="H137" s="177">
        <v>2</v>
      </c>
      <c r="I137" s="178"/>
      <c r="J137" s="179">
        <f t="shared" si="0"/>
        <v>0</v>
      </c>
      <c r="K137" s="175" t="s">
        <v>5</v>
      </c>
      <c r="L137" s="103"/>
      <c r="M137" s="180" t="s">
        <v>5</v>
      </c>
      <c r="N137" s="181" t="s">
        <v>43</v>
      </c>
      <c r="O137" s="104"/>
      <c r="P137" s="182">
        <f t="shared" si="1"/>
        <v>0</v>
      </c>
      <c r="Q137" s="182">
        <v>0</v>
      </c>
      <c r="R137" s="182">
        <f t="shared" si="2"/>
        <v>0</v>
      </c>
      <c r="S137" s="182">
        <v>0</v>
      </c>
      <c r="T137" s="183">
        <f t="shared" si="3"/>
        <v>0</v>
      </c>
      <c r="AR137" s="92" t="s">
        <v>136</v>
      </c>
      <c r="AT137" s="92" t="s">
        <v>132</v>
      </c>
      <c r="AU137" s="92" t="s">
        <v>82</v>
      </c>
      <c r="AY137" s="92" t="s">
        <v>131</v>
      </c>
      <c r="BE137" s="184">
        <f t="shared" si="4"/>
        <v>0</v>
      </c>
      <c r="BF137" s="184">
        <f t="shared" si="5"/>
        <v>0</v>
      </c>
      <c r="BG137" s="184">
        <f t="shared" si="6"/>
        <v>0</v>
      </c>
      <c r="BH137" s="184">
        <f t="shared" si="7"/>
        <v>0</v>
      </c>
      <c r="BI137" s="184">
        <f t="shared" si="8"/>
        <v>0</v>
      </c>
      <c r="BJ137" s="92" t="s">
        <v>80</v>
      </c>
      <c r="BK137" s="184">
        <f t="shared" si="9"/>
        <v>0</v>
      </c>
      <c r="BL137" s="92" t="s">
        <v>136</v>
      </c>
      <c r="BM137" s="92" t="s">
        <v>254</v>
      </c>
    </row>
    <row r="138" spans="2:65" s="102" customFormat="1" ht="16.5" customHeight="1">
      <c r="B138" s="103"/>
      <c r="C138" s="173" t="s">
        <v>210</v>
      </c>
      <c r="D138" s="173" t="s">
        <v>132</v>
      </c>
      <c r="E138" s="174" t="s">
        <v>582</v>
      </c>
      <c r="F138" s="175" t="s">
        <v>583</v>
      </c>
      <c r="G138" s="176" t="s">
        <v>579</v>
      </c>
      <c r="H138" s="177">
        <v>2</v>
      </c>
      <c r="I138" s="178"/>
      <c r="J138" s="179">
        <f t="shared" si="0"/>
        <v>0</v>
      </c>
      <c r="K138" s="175" t="s">
        <v>5</v>
      </c>
      <c r="L138" s="103"/>
      <c r="M138" s="180" t="s">
        <v>5</v>
      </c>
      <c r="N138" s="181" t="s">
        <v>43</v>
      </c>
      <c r="O138" s="104"/>
      <c r="P138" s="182">
        <f t="shared" si="1"/>
        <v>0</v>
      </c>
      <c r="Q138" s="182">
        <v>0</v>
      </c>
      <c r="R138" s="182">
        <f t="shared" si="2"/>
        <v>0</v>
      </c>
      <c r="S138" s="182">
        <v>0</v>
      </c>
      <c r="T138" s="183">
        <f t="shared" si="3"/>
        <v>0</v>
      </c>
      <c r="AR138" s="92" t="s">
        <v>136</v>
      </c>
      <c r="AT138" s="92" t="s">
        <v>132</v>
      </c>
      <c r="AU138" s="92" t="s">
        <v>82</v>
      </c>
      <c r="AY138" s="92" t="s">
        <v>131</v>
      </c>
      <c r="BE138" s="184">
        <f t="shared" si="4"/>
        <v>0</v>
      </c>
      <c r="BF138" s="184">
        <f t="shared" si="5"/>
        <v>0</v>
      </c>
      <c r="BG138" s="184">
        <f t="shared" si="6"/>
        <v>0</v>
      </c>
      <c r="BH138" s="184">
        <f t="shared" si="7"/>
        <v>0</v>
      </c>
      <c r="BI138" s="184">
        <f t="shared" si="8"/>
        <v>0</v>
      </c>
      <c r="BJ138" s="92" t="s">
        <v>80</v>
      </c>
      <c r="BK138" s="184">
        <f t="shared" si="9"/>
        <v>0</v>
      </c>
      <c r="BL138" s="92" t="s">
        <v>136</v>
      </c>
      <c r="BM138" s="92" t="s">
        <v>258</v>
      </c>
    </row>
    <row r="139" spans="2:65" s="102" customFormat="1" ht="16.5" customHeight="1">
      <c r="B139" s="103"/>
      <c r="C139" s="173" t="s">
        <v>214</v>
      </c>
      <c r="D139" s="173" t="s">
        <v>132</v>
      </c>
      <c r="E139" s="174" t="s">
        <v>584</v>
      </c>
      <c r="F139" s="175" t="s">
        <v>585</v>
      </c>
      <c r="G139" s="176" t="s">
        <v>575</v>
      </c>
      <c r="H139" s="177">
        <v>2</v>
      </c>
      <c r="I139" s="178"/>
      <c r="J139" s="179">
        <f t="shared" si="0"/>
        <v>0</v>
      </c>
      <c r="K139" s="175" t="s">
        <v>5</v>
      </c>
      <c r="L139" s="103"/>
      <c r="M139" s="180" t="s">
        <v>5</v>
      </c>
      <c r="N139" s="181" t="s">
        <v>43</v>
      </c>
      <c r="O139" s="104"/>
      <c r="P139" s="182">
        <f t="shared" si="1"/>
        <v>0</v>
      </c>
      <c r="Q139" s="182">
        <v>0</v>
      </c>
      <c r="R139" s="182">
        <f t="shared" si="2"/>
        <v>0</v>
      </c>
      <c r="S139" s="182">
        <v>0</v>
      </c>
      <c r="T139" s="183">
        <f t="shared" si="3"/>
        <v>0</v>
      </c>
      <c r="AR139" s="92" t="s">
        <v>136</v>
      </c>
      <c r="AT139" s="92" t="s">
        <v>132</v>
      </c>
      <c r="AU139" s="92" t="s">
        <v>82</v>
      </c>
      <c r="AY139" s="92" t="s">
        <v>131</v>
      </c>
      <c r="BE139" s="184">
        <f t="shared" si="4"/>
        <v>0</v>
      </c>
      <c r="BF139" s="184">
        <f t="shared" si="5"/>
        <v>0</v>
      </c>
      <c r="BG139" s="184">
        <f t="shared" si="6"/>
        <v>0</v>
      </c>
      <c r="BH139" s="184">
        <f t="shared" si="7"/>
        <v>0</v>
      </c>
      <c r="BI139" s="184">
        <f t="shared" si="8"/>
        <v>0</v>
      </c>
      <c r="BJ139" s="92" t="s">
        <v>80</v>
      </c>
      <c r="BK139" s="184">
        <f t="shared" si="9"/>
        <v>0</v>
      </c>
      <c r="BL139" s="92" t="s">
        <v>136</v>
      </c>
      <c r="BM139" s="92" t="s">
        <v>263</v>
      </c>
    </row>
    <row r="140" spans="2:65" s="102" customFormat="1" ht="16.5" customHeight="1">
      <c r="B140" s="103"/>
      <c r="C140" s="173" t="s">
        <v>217</v>
      </c>
      <c r="D140" s="173" t="s">
        <v>132</v>
      </c>
      <c r="E140" s="174" t="s">
        <v>586</v>
      </c>
      <c r="F140" s="175" t="s">
        <v>587</v>
      </c>
      <c r="G140" s="176" t="s">
        <v>285</v>
      </c>
      <c r="H140" s="177">
        <v>15</v>
      </c>
      <c r="I140" s="178"/>
      <c r="J140" s="179">
        <f t="shared" si="0"/>
        <v>0</v>
      </c>
      <c r="K140" s="175" t="s">
        <v>5</v>
      </c>
      <c r="L140" s="103"/>
      <c r="M140" s="180" t="s">
        <v>5</v>
      </c>
      <c r="N140" s="181" t="s">
        <v>43</v>
      </c>
      <c r="O140" s="104"/>
      <c r="P140" s="182">
        <f t="shared" si="1"/>
        <v>0</v>
      </c>
      <c r="Q140" s="182">
        <v>0</v>
      </c>
      <c r="R140" s="182">
        <f t="shared" si="2"/>
        <v>0</v>
      </c>
      <c r="S140" s="182">
        <v>0</v>
      </c>
      <c r="T140" s="183">
        <f t="shared" si="3"/>
        <v>0</v>
      </c>
      <c r="AR140" s="92" t="s">
        <v>136</v>
      </c>
      <c r="AT140" s="92" t="s">
        <v>132</v>
      </c>
      <c r="AU140" s="92" t="s">
        <v>82</v>
      </c>
      <c r="AY140" s="92" t="s">
        <v>131</v>
      </c>
      <c r="BE140" s="184">
        <f t="shared" si="4"/>
        <v>0</v>
      </c>
      <c r="BF140" s="184">
        <f t="shared" si="5"/>
        <v>0</v>
      </c>
      <c r="BG140" s="184">
        <f t="shared" si="6"/>
        <v>0</v>
      </c>
      <c r="BH140" s="184">
        <f t="shared" si="7"/>
        <v>0</v>
      </c>
      <c r="BI140" s="184">
        <f t="shared" si="8"/>
        <v>0</v>
      </c>
      <c r="BJ140" s="92" t="s">
        <v>80</v>
      </c>
      <c r="BK140" s="184">
        <f t="shared" si="9"/>
        <v>0</v>
      </c>
      <c r="BL140" s="92" t="s">
        <v>136</v>
      </c>
      <c r="BM140" s="92" t="s">
        <v>267</v>
      </c>
    </row>
    <row r="141" spans="2:65" s="102" customFormat="1" ht="16.5" customHeight="1">
      <c r="B141" s="103"/>
      <c r="C141" s="173" t="s">
        <v>10</v>
      </c>
      <c r="D141" s="173" t="s">
        <v>132</v>
      </c>
      <c r="E141" s="174" t="s">
        <v>588</v>
      </c>
      <c r="F141" s="175" t="s">
        <v>589</v>
      </c>
      <c r="G141" s="176" t="s">
        <v>590</v>
      </c>
      <c r="H141" s="177">
        <v>2</v>
      </c>
      <c r="I141" s="178"/>
      <c r="J141" s="179">
        <f t="shared" si="0"/>
        <v>0</v>
      </c>
      <c r="K141" s="175" t="s">
        <v>5</v>
      </c>
      <c r="L141" s="103"/>
      <c r="M141" s="180" t="s">
        <v>5</v>
      </c>
      <c r="N141" s="181" t="s">
        <v>43</v>
      </c>
      <c r="O141" s="104"/>
      <c r="P141" s="182">
        <f t="shared" si="1"/>
        <v>0</v>
      </c>
      <c r="Q141" s="182">
        <v>0</v>
      </c>
      <c r="R141" s="182">
        <f t="shared" si="2"/>
        <v>0</v>
      </c>
      <c r="S141" s="182">
        <v>0</v>
      </c>
      <c r="T141" s="183">
        <f t="shared" si="3"/>
        <v>0</v>
      </c>
      <c r="AR141" s="92" t="s">
        <v>136</v>
      </c>
      <c r="AT141" s="92" t="s">
        <v>132</v>
      </c>
      <c r="AU141" s="92" t="s">
        <v>82</v>
      </c>
      <c r="AY141" s="92" t="s">
        <v>131</v>
      </c>
      <c r="BE141" s="184">
        <f t="shared" si="4"/>
        <v>0</v>
      </c>
      <c r="BF141" s="184">
        <f t="shared" si="5"/>
        <v>0</v>
      </c>
      <c r="BG141" s="184">
        <f t="shared" si="6"/>
        <v>0</v>
      </c>
      <c r="BH141" s="184">
        <f t="shared" si="7"/>
        <v>0</v>
      </c>
      <c r="BI141" s="184">
        <f t="shared" si="8"/>
        <v>0</v>
      </c>
      <c r="BJ141" s="92" t="s">
        <v>80</v>
      </c>
      <c r="BK141" s="184">
        <f t="shared" si="9"/>
        <v>0</v>
      </c>
      <c r="BL141" s="92" t="s">
        <v>136</v>
      </c>
      <c r="BM141" s="92" t="s">
        <v>269</v>
      </c>
    </row>
    <row r="142" spans="2:65" s="102" customFormat="1" ht="16.5" customHeight="1">
      <c r="B142" s="103"/>
      <c r="C142" s="173" t="s">
        <v>227</v>
      </c>
      <c r="D142" s="173" t="s">
        <v>132</v>
      </c>
      <c r="E142" s="174" t="s">
        <v>591</v>
      </c>
      <c r="F142" s="175" t="s">
        <v>592</v>
      </c>
      <c r="G142" s="176" t="s">
        <v>285</v>
      </c>
      <c r="H142" s="177">
        <v>30</v>
      </c>
      <c r="I142" s="178"/>
      <c r="J142" s="179">
        <f t="shared" si="0"/>
        <v>0</v>
      </c>
      <c r="K142" s="175" t="s">
        <v>5</v>
      </c>
      <c r="L142" s="103"/>
      <c r="M142" s="180" t="s">
        <v>5</v>
      </c>
      <c r="N142" s="181" t="s">
        <v>43</v>
      </c>
      <c r="O142" s="104"/>
      <c r="P142" s="182">
        <f t="shared" si="1"/>
        <v>0</v>
      </c>
      <c r="Q142" s="182">
        <v>0</v>
      </c>
      <c r="R142" s="182">
        <f t="shared" si="2"/>
        <v>0</v>
      </c>
      <c r="S142" s="182">
        <v>0</v>
      </c>
      <c r="T142" s="183">
        <f t="shared" si="3"/>
        <v>0</v>
      </c>
      <c r="AR142" s="92" t="s">
        <v>136</v>
      </c>
      <c r="AT142" s="92" t="s">
        <v>132</v>
      </c>
      <c r="AU142" s="92" t="s">
        <v>82</v>
      </c>
      <c r="AY142" s="92" t="s">
        <v>131</v>
      </c>
      <c r="BE142" s="184">
        <f t="shared" si="4"/>
        <v>0</v>
      </c>
      <c r="BF142" s="184">
        <f t="shared" si="5"/>
        <v>0</v>
      </c>
      <c r="BG142" s="184">
        <f t="shared" si="6"/>
        <v>0</v>
      </c>
      <c r="BH142" s="184">
        <f t="shared" si="7"/>
        <v>0</v>
      </c>
      <c r="BI142" s="184">
        <f t="shared" si="8"/>
        <v>0</v>
      </c>
      <c r="BJ142" s="92" t="s">
        <v>80</v>
      </c>
      <c r="BK142" s="184">
        <f t="shared" si="9"/>
        <v>0</v>
      </c>
      <c r="BL142" s="92" t="s">
        <v>136</v>
      </c>
      <c r="BM142" s="92" t="s">
        <v>273</v>
      </c>
    </row>
    <row r="143" spans="2:65" s="102" customFormat="1" ht="16.5" customHeight="1">
      <c r="B143" s="103"/>
      <c r="C143" s="173" t="s">
        <v>231</v>
      </c>
      <c r="D143" s="173" t="s">
        <v>132</v>
      </c>
      <c r="E143" s="174" t="s">
        <v>593</v>
      </c>
      <c r="F143" s="175" t="s">
        <v>594</v>
      </c>
      <c r="G143" s="176" t="s">
        <v>285</v>
      </c>
      <c r="H143" s="177">
        <v>10</v>
      </c>
      <c r="I143" s="178"/>
      <c r="J143" s="179">
        <f t="shared" si="0"/>
        <v>0</v>
      </c>
      <c r="K143" s="175" t="s">
        <v>5</v>
      </c>
      <c r="L143" s="103"/>
      <c r="M143" s="180" t="s">
        <v>5</v>
      </c>
      <c r="N143" s="181" t="s">
        <v>43</v>
      </c>
      <c r="O143" s="104"/>
      <c r="P143" s="182">
        <f t="shared" si="1"/>
        <v>0</v>
      </c>
      <c r="Q143" s="182">
        <v>0</v>
      </c>
      <c r="R143" s="182">
        <f t="shared" si="2"/>
        <v>0</v>
      </c>
      <c r="S143" s="182">
        <v>0</v>
      </c>
      <c r="T143" s="183">
        <f t="shared" si="3"/>
        <v>0</v>
      </c>
      <c r="AR143" s="92" t="s">
        <v>136</v>
      </c>
      <c r="AT143" s="92" t="s">
        <v>132</v>
      </c>
      <c r="AU143" s="92" t="s">
        <v>82</v>
      </c>
      <c r="AY143" s="92" t="s">
        <v>131</v>
      </c>
      <c r="BE143" s="184">
        <f t="shared" si="4"/>
        <v>0</v>
      </c>
      <c r="BF143" s="184">
        <f t="shared" si="5"/>
        <v>0</v>
      </c>
      <c r="BG143" s="184">
        <f t="shared" si="6"/>
        <v>0</v>
      </c>
      <c r="BH143" s="184">
        <f t="shared" si="7"/>
        <v>0</v>
      </c>
      <c r="BI143" s="184">
        <f t="shared" si="8"/>
        <v>0</v>
      </c>
      <c r="BJ143" s="92" t="s">
        <v>80</v>
      </c>
      <c r="BK143" s="184">
        <f t="shared" si="9"/>
        <v>0</v>
      </c>
      <c r="BL143" s="92" t="s">
        <v>136</v>
      </c>
      <c r="BM143" s="92" t="s">
        <v>279</v>
      </c>
    </row>
    <row r="144" spans="2:65" s="102" customFormat="1" ht="16.5" customHeight="1">
      <c r="B144" s="103"/>
      <c r="C144" s="173" t="s">
        <v>234</v>
      </c>
      <c r="D144" s="173" t="s">
        <v>132</v>
      </c>
      <c r="E144" s="174" t="s">
        <v>595</v>
      </c>
      <c r="F144" s="175" t="s">
        <v>596</v>
      </c>
      <c r="G144" s="176" t="s">
        <v>575</v>
      </c>
      <c r="H144" s="177">
        <v>2</v>
      </c>
      <c r="I144" s="178"/>
      <c r="J144" s="179">
        <f t="shared" si="0"/>
        <v>0</v>
      </c>
      <c r="K144" s="175" t="s">
        <v>5</v>
      </c>
      <c r="L144" s="103"/>
      <c r="M144" s="180" t="s">
        <v>5</v>
      </c>
      <c r="N144" s="181" t="s">
        <v>43</v>
      </c>
      <c r="O144" s="104"/>
      <c r="P144" s="182">
        <f t="shared" si="1"/>
        <v>0</v>
      </c>
      <c r="Q144" s="182">
        <v>0</v>
      </c>
      <c r="R144" s="182">
        <f t="shared" si="2"/>
        <v>0</v>
      </c>
      <c r="S144" s="182">
        <v>0</v>
      </c>
      <c r="T144" s="183">
        <f t="shared" si="3"/>
        <v>0</v>
      </c>
      <c r="AR144" s="92" t="s">
        <v>136</v>
      </c>
      <c r="AT144" s="92" t="s">
        <v>132</v>
      </c>
      <c r="AU144" s="92" t="s">
        <v>82</v>
      </c>
      <c r="AY144" s="92" t="s">
        <v>131</v>
      </c>
      <c r="BE144" s="184">
        <f t="shared" si="4"/>
        <v>0</v>
      </c>
      <c r="BF144" s="184">
        <f t="shared" si="5"/>
        <v>0</v>
      </c>
      <c r="BG144" s="184">
        <f t="shared" si="6"/>
        <v>0</v>
      </c>
      <c r="BH144" s="184">
        <f t="shared" si="7"/>
        <v>0</v>
      </c>
      <c r="BI144" s="184">
        <f t="shared" si="8"/>
        <v>0</v>
      </c>
      <c r="BJ144" s="92" t="s">
        <v>80</v>
      </c>
      <c r="BK144" s="184">
        <f t="shared" si="9"/>
        <v>0</v>
      </c>
      <c r="BL144" s="92" t="s">
        <v>136</v>
      </c>
      <c r="BM144" s="92" t="s">
        <v>286</v>
      </c>
    </row>
    <row r="145" spans="2:65" s="102" customFormat="1" ht="16.5" customHeight="1">
      <c r="B145" s="103"/>
      <c r="C145" s="173" t="s">
        <v>242</v>
      </c>
      <c r="D145" s="173" t="s">
        <v>132</v>
      </c>
      <c r="E145" s="174" t="s">
        <v>597</v>
      </c>
      <c r="F145" s="175" t="s">
        <v>598</v>
      </c>
      <c r="G145" s="176" t="s">
        <v>285</v>
      </c>
      <c r="H145" s="177">
        <v>30</v>
      </c>
      <c r="I145" s="178"/>
      <c r="J145" s="179">
        <f t="shared" si="0"/>
        <v>0</v>
      </c>
      <c r="K145" s="175" t="s">
        <v>5</v>
      </c>
      <c r="L145" s="103"/>
      <c r="M145" s="180" t="s">
        <v>5</v>
      </c>
      <c r="N145" s="181" t="s">
        <v>43</v>
      </c>
      <c r="O145" s="104"/>
      <c r="P145" s="182">
        <f t="shared" si="1"/>
        <v>0</v>
      </c>
      <c r="Q145" s="182">
        <v>0</v>
      </c>
      <c r="R145" s="182">
        <f t="shared" si="2"/>
        <v>0</v>
      </c>
      <c r="S145" s="182">
        <v>0</v>
      </c>
      <c r="T145" s="183">
        <f t="shared" si="3"/>
        <v>0</v>
      </c>
      <c r="AR145" s="92" t="s">
        <v>136</v>
      </c>
      <c r="AT145" s="92" t="s">
        <v>132</v>
      </c>
      <c r="AU145" s="92" t="s">
        <v>82</v>
      </c>
      <c r="AY145" s="92" t="s">
        <v>131</v>
      </c>
      <c r="BE145" s="184">
        <f t="shared" si="4"/>
        <v>0</v>
      </c>
      <c r="BF145" s="184">
        <f t="shared" si="5"/>
        <v>0</v>
      </c>
      <c r="BG145" s="184">
        <f t="shared" si="6"/>
        <v>0</v>
      </c>
      <c r="BH145" s="184">
        <f t="shared" si="7"/>
        <v>0</v>
      </c>
      <c r="BI145" s="184">
        <f t="shared" si="8"/>
        <v>0</v>
      </c>
      <c r="BJ145" s="92" t="s">
        <v>80</v>
      </c>
      <c r="BK145" s="184">
        <f t="shared" si="9"/>
        <v>0</v>
      </c>
      <c r="BL145" s="92" t="s">
        <v>136</v>
      </c>
      <c r="BM145" s="92" t="s">
        <v>290</v>
      </c>
    </row>
    <row r="146" spans="2:65" s="102" customFormat="1" ht="16.5" customHeight="1">
      <c r="B146" s="103"/>
      <c r="C146" s="173" t="s">
        <v>238</v>
      </c>
      <c r="D146" s="173" t="s">
        <v>132</v>
      </c>
      <c r="E146" s="174" t="s">
        <v>599</v>
      </c>
      <c r="F146" s="175" t="s">
        <v>600</v>
      </c>
      <c r="G146" s="176" t="s">
        <v>285</v>
      </c>
      <c r="H146" s="177">
        <v>30</v>
      </c>
      <c r="I146" s="178"/>
      <c r="J146" s="179">
        <f t="shared" si="0"/>
        <v>0</v>
      </c>
      <c r="K146" s="175" t="s">
        <v>5</v>
      </c>
      <c r="L146" s="103"/>
      <c r="M146" s="180" t="s">
        <v>5</v>
      </c>
      <c r="N146" s="181" t="s">
        <v>43</v>
      </c>
      <c r="O146" s="104"/>
      <c r="P146" s="182">
        <f t="shared" si="1"/>
        <v>0</v>
      </c>
      <c r="Q146" s="182">
        <v>0</v>
      </c>
      <c r="R146" s="182">
        <f t="shared" si="2"/>
        <v>0</v>
      </c>
      <c r="S146" s="182">
        <v>0</v>
      </c>
      <c r="T146" s="183">
        <f t="shared" si="3"/>
        <v>0</v>
      </c>
      <c r="AR146" s="92" t="s">
        <v>136</v>
      </c>
      <c r="AT146" s="92" t="s">
        <v>132</v>
      </c>
      <c r="AU146" s="92" t="s">
        <v>82</v>
      </c>
      <c r="AY146" s="92" t="s">
        <v>131</v>
      </c>
      <c r="BE146" s="184">
        <f t="shared" si="4"/>
        <v>0</v>
      </c>
      <c r="BF146" s="184">
        <f t="shared" si="5"/>
        <v>0</v>
      </c>
      <c r="BG146" s="184">
        <f t="shared" si="6"/>
        <v>0</v>
      </c>
      <c r="BH146" s="184">
        <f t="shared" si="7"/>
        <v>0</v>
      </c>
      <c r="BI146" s="184">
        <f t="shared" si="8"/>
        <v>0</v>
      </c>
      <c r="BJ146" s="92" t="s">
        <v>80</v>
      </c>
      <c r="BK146" s="184">
        <f t="shared" si="9"/>
        <v>0</v>
      </c>
      <c r="BL146" s="92" t="s">
        <v>136</v>
      </c>
      <c r="BM146" s="92" t="s">
        <v>295</v>
      </c>
    </row>
    <row r="147" spans="2:65" s="102" customFormat="1" ht="16.5" customHeight="1">
      <c r="B147" s="103"/>
      <c r="C147" s="173" t="s">
        <v>251</v>
      </c>
      <c r="D147" s="173" t="s">
        <v>132</v>
      </c>
      <c r="E147" s="174" t="s">
        <v>601</v>
      </c>
      <c r="F147" s="175" t="s">
        <v>602</v>
      </c>
      <c r="G147" s="176" t="s">
        <v>285</v>
      </c>
      <c r="H147" s="177">
        <v>30</v>
      </c>
      <c r="I147" s="178"/>
      <c r="J147" s="179">
        <f t="shared" si="0"/>
        <v>0</v>
      </c>
      <c r="K147" s="175" t="s">
        <v>5</v>
      </c>
      <c r="L147" s="103"/>
      <c r="M147" s="180" t="s">
        <v>5</v>
      </c>
      <c r="N147" s="181" t="s">
        <v>43</v>
      </c>
      <c r="O147" s="104"/>
      <c r="P147" s="182">
        <f t="shared" si="1"/>
        <v>0</v>
      </c>
      <c r="Q147" s="182">
        <v>0</v>
      </c>
      <c r="R147" s="182">
        <f t="shared" si="2"/>
        <v>0</v>
      </c>
      <c r="S147" s="182">
        <v>0</v>
      </c>
      <c r="T147" s="183">
        <f t="shared" si="3"/>
        <v>0</v>
      </c>
      <c r="AR147" s="92" t="s">
        <v>136</v>
      </c>
      <c r="AT147" s="92" t="s">
        <v>132</v>
      </c>
      <c r="AU147" s="92" t="s">
        <v>82</v>
      </c>
      <c r="AY147" s="92" t="s">
        <v>131</v>
      </c>
      <c r="BE147" s="184">
        <f t="shared" si="4"/>
        <v>0</v>
      </c>
      <c r="BF147" s="184">
        <f t="shared" si="5"/>
        <v>0</v>
      </c>
      <c r="BG147" s="184">
        <f t="shared" si="6"/>
        <v>0</v>
      </c>
      <c r="BH147" s="184">
        <f t="shared" si="7"/>
        <v>0</v>
      </c>
      <c r="BI147" s="184">
        <f t="shared" si="8"/>
        <v>0</v>
      </c>
      <c r="BJ147" s="92" t="s">
        <v>80</v>
      </c>
      <c r="BK147" s="184">
        <f t="shared" si="9"/>
        <v>0</v>
      </c>
      <c r="BL147" s="92" t="s">
        <v>136</v>
      </c>
      <c r="BM147" s="92" t="s">
        <v>299</v>
      </c>
    </row>
    <row r="148" spans="2:65" s="102" customFormat="1" ht="16.5" customHeight="1">
      <c r="B148" s="103"/>
      <c r="C148" s="173" t="s">
        <v>245</v>
      </c>
      <c r="D148" s="173" t="s">
        <v>132</v>
      </c>
      <c r="E148" s="174" t="s">
        <v>603</v>
      </c>
      <c r="F148" s="175" t="s">
        <v>604</v>
      </c>
      <c r="G148" s="176" t="s">
        <v>605</v>
      </c>
      <c r="H148" s="177">
        <v>1</v>
      </c>
      <c r="I148" s="178"/>
      <c r="J148" s="179">
        <f t="shared" si="0"/>
        <v>0</v>
      </c>
      <c r="K148" s="175" t="s">
        <v>5</v>
      </c>
      <c r="L148" s="103"/>
      <c r="M148" s="180" t="s">
        <v>5</v>
      </c>
      <c r="N148" s="181" t="s">
        <v>43</v>
      </c>
      <c r="O148" s="104"/>
      <c r="P148" s="182">
        <f t="shared" si="1"/>
        <v>0</v>
      </c>
      <c r="Q148" s="182">
        <v>0</v>
      </c>
      <c r="R148" s="182">
        <f t="shared" si="2"/>
        <v>0</v>
      </c>
      <c r="S148" s="182">
        <v>0</v>
      </c>
      <c r="T148" s="183">
        <f t="shared" si="3"/>
        <v>0</v>
      </c>
      <c r="AR148" s="92" t="s">
        <v>136</v>
      </c>
      <c r="AT148" s="92" t="s">
        <v>132</v>
      </c>
      <c r="AU148" s="92" t="s">
        <v>82</v>
      </c>
      <c r="AY148" s="92" t="s">
        <v>131</v>
      </c>
      <c r="BE148" s="184">
        <f t="shared" si="4"/>
        <v>0</v>
      </c>
      <c r="BF148" s="184">
        <f t="shared" si="5"/>
        <v>0</v>
      </c>
      <c r="BG148" s="184">
        <f t="shared" si="6"/>
        <v>0</v>
      </c>
      <c r="BH148" s="184">
        <f t="shared" si="7"/>
        <v>0</v>
      </c>
      <c r="BI148" s="184">
        <f t="shared" si="8"/>
        <v>0</v>
      </c>
      <c r="BJ148" s="92" t="s">
        <v>80</v>
      </c>
      <c r="BK148" s="184">
        <f t="shared" si="9"/>
        <v>0</v>
      </c>
      <c r="BL148" s="92" t="s">
        <v>136</v>
      </c>
      <c r="BM148" s="92" t="s">
        <v>302</v>
      </c>
    </row>
    <row r="149" spans="2:65" s="102" customFormat="1" ht="16.5" customHeight="1">
      <c r="B149" s="103"/>
      <c r="C149" s="173" t="s">
        <v>260</v>
      </c>
      <c r="D149" s="173" t="s">
        <v>132</v>
      </c>
      <c r="E149" s="174" t="s">
        <v>606</v>
      </c>
      <c r="F149" s="175" t="s">
        <v>607</v>
      </c>
      <c r="G149" s="176" t="s">
        <v>285</v>
      </c>
      <c r="H149" s="177">
        <v>30</v>
      </c>
      <c r="I149" s="178"/>
      <c r="J149" s="179">
        <f t="shared" si="0"/>
        <v>0</v>
      </c>
      <c r="K149" s="175" t="s">
        <v>5</v>
      </c>
      <c r="L149" s="103"/>
      <c r="M149" s="180" t="s">
        <v>5</v>
      </c>
      <c r="N149" s="181" t="s">
        <v>43</v>
      </c>
      <c r="O149" s="104"/>
      <c r="P149" s="182">
        <f t="shared" si="1"/>
        <v>0</v>
      </c>
      <c r="Q149" s="182">
        <v>0</v>
      </c>
      <c r="R149" s="182">
        <f t="shared" si="2"/>
        <v>0</v>
      </c>
      <c r="S149" s="182">
        <v>0</v>
      </c>
      <c r="T149" s="183">
        <f t="shared" si="3"/>
        <v>0</v>
      </c>
      <c r="AR149" s="92" t="s">
        <v>136</v>
      </c>
      <c r="AT149" s="92" t="s">
        <v>132</v>
      </c>
      <c r="AU149" s="92" t="s">
        <v>82</v>
      </c>
      <c r="AY149" s="92" t="s">
        <v>131</v>
      </c>
      <c r="BE149" s="184">
        <f t="shared" si="4"/>
        <v>0</v>
      </c>
      <c r="BF149" s="184">
        <f t="shared" si="5"/>
        <v>0</v>
      </c>
      <c r="BG149" s="184">
        <f t="shared" si="6"/>
        <v>0</v>
      </c>
      <c r="BH149" s="184">
        <f t="shared" si="7"/>
        <v>0</v>
      </c>
      <c r="BI149" s="184">
        <f t="shared" si="8"/>
        <v>0</v>
      </c>
      <c r="BJ149" s="92" t="s">
        <v>80</v>
      </c>
      <c r="BK149" s="184">
        <f t="shared" si="9"/>
        <v>0</v>
      </c>
      <c r="BL149" s="92" t="s">
        <v>136</v>
      </c>
      <c r="BM149" s="92" t="s">
        <v>306</v>
      </c>
    </row>
    <row r="150" spans="2:65" s="102" customFormat="1" ht="16.5" customHeight="1">
      <c r="B150" s="103"/>
      <c r="C150" s="173" t="s">
        <v>249</v>
      </c>
      <c r="D150" s="173" t="s">
        <v>132</v>
      </c>
      <c r="E150" s="174" t="s">
        <v>608</v>
      </c>
      <c r="F150" s="175" t="s">
        <v>609</v>
      </c>
      <c r="G150" s="176" t="s">
        <v>579</v>
      </c>
      <c r="H150" s="177">
        <v>1</v>
      </c>
      <c r="I150" s="178"/>
      <c r="J150" s="179">
        <f t="shared" si="0"/>
        <v>0</v>
      </c>
      <c r="K150" s="175" t="s">
        <v>5</v>
      </c>
      <c r="L150" s="103"/>
      <c r="M150" s="180" t="s">
        <v>5</v>
      </c>
      <c r="N150" s="181" t="s">
        <v>43</v>
      </c>
      <c r="O150" s="104"/>
      <c r="P150" s="182">
        <f t="shared" si="1"/>
        <v>0</v>
      </c>
      <c r="Q150" s="182">
        <v>0</v>
      </c>
      <c r="R150" s="182">
        <f t="shared" si="2"/>
        <v>0</v>
      </c>
      <c r="S150" s="182">
        <v>0</v>
      </c>
      <c r="T150" s="183">
        <f t="shared" si="3"/>
        <v>0</v>
      </c>
      <c r="AR150" s="92" t="s">
        <v>136</v>
      </c>
      <c r="AT150" s="92" t="s">
        <v>132</v>
      </c>
      <c r="AU150" s="92" t="s">
        <v>82</v>
      </c>
      <c r="AY150" s="92" t="s">
        <v>131</v>
      </c>
      <c r="BE150" s="184">
        <f t="shared" si="4"/>
        <v>0</v>
      </c>
      <c r="BF150" s="184">
        <f t="shared" si="5"/>
        <v>0</v>
      </c>
      <c r="BG150" s="184">
        <f t="shared" si="6"/>
        <v>0</v>
      </c>
      <c r="BH150" s="184">
        <f t="shared" si="7"/>
        <v>0</v>
      </c>
      <c r="BI150" s="184">
        <f t="shared" si="8"/>
        <v>0</v>
      </c>
      <c r="BJ150" s="92" t="s">
        <v>80</v>
      </c>
      <c r="BK150" s="184">
        <f t="shared" si="9"/>
        <v>0</v>
      </c>
      <c r="BL150" s="92" t="s">
        <v>136</v>
      </c>
      <c r="BM150" s="92" t="s">
        <v>310</v>
      </c>
    </row>
    <row r="151" spans="2:65" s="102" customFormat="1" ht="16.5" customHeight="1">
      <c r="B151" s="103"/>
      <c r="C151" s="173" t="s">
        <v>268</v>
      </c>
      <c r="D151" s="173" t="s">
        <v>132</v>
      </c>
      <c r="E151" s="174" t="s">
        <v>610</v>
      </c>
      <c r="F151" s="175" t="s">
        <v>611</v>
      </c>
      <c r="G151" s="176" t="s">
        <v>285</v>
      </c>
      <c r="H151" s="177">
        <v>30</v>
      </c>
      <c r="I151" s="178"/>
      <c r="J151" s="179">
        <f t="shared" si="0"/>
        <v>0</v>
      </c>
      <c r="K151" s="175" t="s">
        <v>5</v>
      </c>
      <c r="L151" s="103"/>
      <c r="M151" s="180" t="s">
        <v>5</v>
      </c>
      <c r="N151" s="227" t="s">
        <v>43</v>
      </c>
      <c r="O151" s="228"/>
      <c r="P151" s="229">
        <f t="shared" si="1"/>
        <v>0</v>
      </c>
      <c r="Q151" s="229">
        <v>0</v>
      </c>
      <c r="R151" s="229">
        <f t="shared" si="2"/>
        <v>0</v>
      </c>
      <c r="S151" s="229">
        <v>0</v>
      </c>
      <c r="T151" s="230">
        <f t="shared" si="3"/>
        <v>0</v>
      </c>
      <c r="AR151" s="92" t="s">
        <v>136</v>
      </c>
      <c r="AT151" s="92" t="s">
        <v>132</v>
      </c>
      <c r="AU151" s="92" t="s">
        <v>82</v>
      </c>
      <c r="AY151" s="92" t="s">
        <v>131</v>
      </c>
      <c r="BE151" s="184">
        <f t="shared" si="4"/>
        <v>0</v>
      </c>
      <c r="BF151" s="184">
        <f t="shared" si="5"/>
        <v>0</v>
      </c>
      <c r="BG151" s="184">
        <f t="shared" si="6"/>
        <v>0</v>
      </c>
      <c r="BH151" s="184">
        <f t="shared" si="7"/>
        <v>0</v>
      </c>
      <c r="BI151" s="184">
        <f t="shared" si="8"/>
        <v>0</v>
      </c>
      <c r="BJ151" s="92" t="s">
        <v>80</v>
      </c>
      <c r="BK151" s="184">
        <f t="shared" si="9"/>
        <v>0</v>
      </c>
      <c r="BL151" s="92" t="s">
        <v>136</v>
      </c>
      <c r="BM151" s="92" t="s">
        <v>314</v>
      </c>
    </row>
    <row r="152" spans="2:12" s="102" customFormat="1" ht="6.95" customHeight="1">
      <c r="B152" s="127"/>
      <c r="C152" s="128"/>
      <c r="D152" s="128"/>
      <c r="E152" s="128"/>
      <c r="F152" s="128"/>
      <c r="G152" s="128"/>
      <c r="H152" s="128"/>
      <c r="I152" s="128"/>
      <c r="J152" s="128"/>
      <c r="K152" s="128"/>
      <c r="L152" s="103"/>
    </row>
  </sheetData>
  <sheetProtection password="CC4E" sheet="1" objects="1" scenarios="1"/>
  <protectedRanges>
    <protectedRange sqref="I84 I86 I90 I92 I101 I94 I103 I107 I111 I115 I119 I122 I130 I133 I136:I151" name="Oblast1"/>
  </protectedRanges>
  <autoFilter ref="C80:K151"/>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3"/>
  <sheetViews>
    <sheetView showGridLines="0" zoomScale="85" zoomScaleNormal="85" workbookViewId="0" topLeftCell="A1">
      <pane ySplit="1" topLeftCell="A113" activePane="bottomLeft" state="frozen"/>
      <selection pane="bottomLeft" activeCell="I135" sqref="I135"/>
    </sheetView>
  </sheetViews>
  <sheetFormatPr defaultColWidth="9.33203125" defaultRowHeight="13.5"/>
  <cols>
    <col min="1" max="1" width="8.33203125" style="90" customWidth="1"/>
    <col min="2" max="2" width="1.66796875" style="90" customWidth="1"/>
    <col min="3" max="3" width="4.16015625" style="90" customWidth="1"/>
    <col min="4" max="4" width="4.33203125" style="90" customWidth="1"/>
    <col min="5" max="5" width="17.16015625" style="90" customWidth="1"/>
    <col min="6" max="6" width="75" style="90" customWidth="1"/>
    <col min="7" max="7" width="8.66015625" style="90" customWidth="1"/>
    <col min="8" max="8" width="11.16015625" style="90" customWidth="1"/>
    <col min="9" max="9" width="12.66015625" style="90" customWidth="1"/>
    <col min="10" max="10" width="23.5" style="90" customWidth="1"/>
    <col min="11" max="11" width="15.5" style="90" customWidth="1"/>
    <col min="12" max="12" width="9.33203125" style="90" customWidth="1"/>
    <col min="13" max="18" width="9.33203125" style="90" hidden="1" customWidth="1"/>
    <col min="19" max="19" width="8.16015625" style="90" hidden="1" customWidth="1"/>
    <col min="20" max="20" width="29.66015625" style="90" hidden="1" customWidth="1"/>
    <col min="21" max="21" width="16.33203125" style="90" hidden="1" customWidth="1"/>
    <col min="22" max="22" width="12.33203125" style="90" customWidth="1"/>
    <col min="23" max="23" width="16.33203125" style="90" customWidth="1"/>
    <col min="24" max="24" width="12.33203125" style="90" customWidth="1"/>
    <col min="25" max="25" width="15" style="90" customWidth="1"/>
    <col min="26" max="26" width="11" style="90" customWidth="1"/>
    <col min="27" max="27" width="15" style="90" customWidth="1"/>
    <col min="28" max="28" width="16.33203125" style="90" customWidth="1"/>
    <col min="29" max="29" width="11" style="90" customWidth="1"/>
    <col min="30" max="30" width="15" style="90" customWidth="1"/>
    <col min="31" max="31" width="16.33203125" style="90" customWidth="1"/>
    <col min="32" max="43" width="9.33203125" style="90" customWidth="1"/>
    <col min="44" max="65" width="9.33203125" style="90" hidden="1" customWidth="1"/>
    <col min="66" max="16384" width="9.33203125" style="90" customWidth="1"/>
  </cols>
  <sheetData>
    <row r="1" spans="1:70" ht="21.75" customHeight="1">
      <c r="A1" s="87"/>
      <c r="B1" s="7"/>
      <c r="C1" s="7"/>
      <c r="D1" s="8" t="s">
        <v>1</v>
      </c>
      <c r="E1" s="7"/>
      <c r="F1" s="88" t="s">
        <v>94</v>
      </c>
      <c r="G1" s="274" t="s">
        <v>95</v>
      </c>
      <c r="H1" s="274"/>
      <c r="I1" s="7"/>
      <c r="J1" s="88" t="s">
        <v>96</v>
      </c>
      <c r="K1" s="8" t="s">
        <v>97</v>
      </c>
      <c r="L1" s="88" t="s">
        <v>98</v>
      </c>
      <c r="M1" s="88"/>
      <c r="N1" s="88"/>
      <c r="O1" s="88"/>
      <c r="P1" s="88"/>
      <c r="Q1" s="88"/>
      <c r="R1" s="88"/>
      <c r="S1" s="88"/>
      <c r="T1" s="88"/>
      <c r="U1" s="89"/>
      <c r="V1" s="89"/>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row>
    <row r="2" spans="3:46" ht="36.95" customHeight="1">
      <c r="L2" s="275" t="s">
        <v>8</v>
      </c>
      <c r="M2" s="276"/>
      <c r="N2" s="276"/>
      <c r="O2" s="276"/>
      <c r="P2" s="276"/>
      <c r="Q2" s="276"/>
      <c r="R2" s="276"/>
      <c r="S2" s="276"/>
      <c r="T2" s="276"/>
      <c r="U2" s="276"/>
      <c r="V2" s="276"/>
      <c r="AT2" s="92" t="s">
        <v>93</v>
      </c>
    </row>
    <row r="3" spans="2:46" ht="6.95" customHeight="1">
      <c r="B3" s="93"/>
      <c r="C3" s="94"/>
      <c r="D3" s="94"/>
      <c r="E3" s="94"/>
      <c r="F3" s="94"/>
      <c r="G3" s="94"/>
      <c r="H3" s="94"/>
      <c r="I3" s="94"/>
      <c r="J3" s="94"/>
      <c r="K3" s="95"/>
      <c r="AT3" s="92" t="s">
        <v>82</v>
      </c>
    </row>
    <row r="4" spans="2:46" ht="36.95" customHeight="1">
      <c r="B4" s="96"/>
      <c r="C4" s="97"/>
      <c r="D4" s="98" t="s">
        <v>99</v>
      </c>
      <c r="E4" s="97"/>
      <c r="F4" s="97"/>
      <c r="G4" s="97"/>
      <c r="H4" s="97"/>
      <c r="I4" s="97"/>
      <c r="J4" s="97"/>
      <c r="K4" s="99"/>
      <c r="M4" s="100" t="s">
        <v>13</v>
      </c>
      <c r="AT4" s="92" t="s">
        <v>35</v>
      </c>
    </row>
    <row r="5" spans="2:11" ht="6.95" customHeight="1">
      <c r="B5" s="96"/>
      <c r="C5" s="97"/>
      <c r="D5" s="97"/>
      <c r="E5" s="97"/>
      <c r="F5" s="97"/>
      <c r="G5" s="97"/>
      <c r="H5" s="97"/>
      <c r="I5" s="97"/>
      <c r="J5" s="97"/>
      <c r="K5" s="99"/>
    </row>
    <row r="6" spans="2:11" ht="15">
      <c r="B6" s="96"/>
      <c r="C6" s="97"/>
      <c r="D6" s="101" t="s">
        <v>19</v>
      </c>
      <c r="E6" s="97"/>
      <c r="F6" s="97"/>
      <c r="G6" s="97"/>
      <c r="H6" s="97"/>
      <c r="I6" s="97"/>
      <c r="J6" s="97"/>
      <c r="K6" s="99"/>
    </row>
    <row r="7" spans="2:11" ht="16.5" customHeight="1">
      <c r="B7" s="96"/>
      <c r="C7" s="97"/>
      <c r="D7" s="97"/>
      <c r="E7" s="277" t="str">
        <f>'Rekapitulace stavby'!K6</f>
        <v>Výstavba ZTV Nivy I.</v>
      </c>
      <c r="F7" s="278"/>
      <c r="G7" s="278"/>
      <c r="H7" s="278"/>
      <c r="I7" s="97"/>
      <c r="J7" s="97"/>
      <c r="K7" s="99"/>
    </row>
    <row r="8" spans="2:11" s="102" customFormat="1" ht="15">
      <c r="B8" s="103"/>
      <c r="C8" s="104"/>
      <c r="D8" s="101" t="s">
        <v>100</v>
      </c>
      <c r="E8" s="104"/>
      <c r="F8" s="104"/>
      <c r="G8" s="104"/>
      <c r="H8" s="104"/>
      <c r="I8" s="104"/>
      <c r="J8" s="104"/>
      <c r="K8" s="105"/>
    </row>
    <row r="9" spans="2:11" s="102" customFormat="1" ht="36.95" customHeight="1">
      <c r="B9" s="103"/>
      <c r="C9" s="104"/>
      <c r="D9" s="104"/>
      <c r="E9" s="279" t="s">
        <v>612</v>
      </c>
      <c r="F9" s="280"/>
      <c r="G9" s="280"/>
      <c r="H9" s="280"/>
      <c r="I9" s="104"/>
      <c r="J9" s="104"/>
      <c r="K9" s="105"/>
    </row>
    <row r="10" spans="2:11" s="102" customFormat="1" ht="13.5">
      <c r="B10" s="103"/>
      <c r="C10" s="104"/>
      <c r="D10" s="104"/>
      <c r="E10" s="104"/>
      <c r="F10" s="104"/>
      <c r="G10" s="104"/>
      <c r="H10" s="104"/>
      <c r="I10" s="104"/>
      <c r="J10" s="104"/>
      <c r="K10" s="105"/>
    </row>
    <row r="11" spans="2:11" s="102" customFormat="1" ht="14.45" customHeight="1">
      <c r="B11" s="103"/>
      <c r="C11" s="104"/>
      <c r="D11" s="101" t="s">
        <v>21</v>
      </c>
      <c r="E11" s="104"/>
      <c r="F11" s="106" t="s">
        <v>5</v>
      </c>
      <c r="G11" s="104"/>
      <c r="H11" s="104"/>
      <c r="I11" s="101" t="s">
        <v>22</v>
      </c>
      <c r="J11" s="106" t="s">
        <v>5</v>
      </c>
      <c r="K11" s="105"/>
    </row>
    <row r="12" spans="2:11" s="102" customFormat="1" ht="14.45" customHeight="1">
      <c r="B12" s="103"/>
      <c r="C12" s="104"/>
      <c r="D12" s="101" t="s">
        <v>23</v>
      </c>
      <c r="E12" s="104"/>
      <c r="F12" s="106" t="s">
        <v>24</v>
      </c>
      <c r="G12" s="104"/>
      <c r="H12" s="104"/>
      <c r="I12" s="101" t="s">
        <v>25</v>
      </c>
      <c r="J12" s="107" t="str">
        <f>'Rekapitulace stavby'!AN8</f>
        <v>vyplň údaj</v>
      </c>
      <c r="K12" s="105"/>
    </row>
    <row r="13" spans="2:11" s="102" customFormat="1" ht="10.9" customHeight="1">
      <c r="B13" s="103"/>
      <c r="C13" s="104"/>
      <c r="D13" s="104"/>
      <c r="E13" s="104"/>
      <c r="F13" s="104"/>
      <c r="G13" s="104"/>
      <c r="H13" s="104"/>
      <c r="I13" s="104"/>
      <c r="J13" s="104"/>
      <c r="K13" s="105"/>
    </row>
    <row r="14" spans="2:11" s="102" customFormat="1" ht="14.45" customHeight="1">
      <c r="B14" s="103"/>
      <c r="C14" s="104"/>
      <c r="D14" s="101" t="s">
        <v>26</v>
      </c>
      <c r="E14" s="104"/>
      <c r="F14" s="104"/>
      <c r="G14" s="104"/>
      <c r="H14" s="104"/>
      <c r="I14" s="101" t="s">
        <v>27</v>
      </c>
      <c r="J14" s="106" t="str">
        <f>IF('Rekapitulace stavby'!AN10="","",'Rekapitulace stavby'!AN10)</f>
        <v/>
      </c>
      <c r="K14" s="105"/>
    </row>
    <row r="15" spans="2:11" s="102" customFormat="1" ht="18" customHeight="1">
      <c r="B15" s="103"/>
      <c r="C15" s="104"/>
      <c r="D15" s="104"/>
      <c r="E15" s="106" t="str">
        <f>IF('Rekapitulace stavby'!E11="","",'Rekapitulace stavby'!E11)</f>
        <v xml:space="preserve"> </v>
      </c>
      <c r="F15" s="104"/>
      <c r="G15" s="104"/>
      <c r="H15" s="104"/>
      <c r="I15" s="101" t="s">
        <v>29</v>
      </c>
      <c r="J15" s="106" t="str">
        <f>IF('Rekapitulace stavby'!AN11="","",'Rekapitulace stavby'!AN11)</f>
        <v/>
      </c>
      <c r="K15" s="105"/>
    </row>
    <row r="16" spans="2:11" s="102" customFormat="1" ht="6.95" customHeight="1">
      <c r="B16" s="103"/>
      <c r="C16" s="104"/>
      <c r="D16" s="104"/>
      <c r="E16" s="104"/>
      <c r="F16" s="104"/>
      <c r="G16" s="104"/>
      <c r="H16" s="104"/>
      <c r="I16" s="104"/>
      <c r="J16" s="104"/>
      <c r="K16" s="105"/>
    </row>
    <row r="17" spans="2:11" s="102" customFormat="1" ht="14.45" customHeight="1">
      <c r="B17" s="103"/>
      <c r="C17" s="104"/>
      <c r="D17" s="101" t="s">
        <v>1034</v>
      </c>
      <c r="E17" s="104"/>
      <c r="F17" s="104"/>
      <c r="G17" s="104"/>
      <c r="H17" s="104"/>
      <c r="I17" s="101" t="s">
        <v>27</v>
      </c>
      <c r="J17" s="106" t="str">
        <f>IF('Rekapitulace stavby'!AN13="Vyplň údaj","",IF('Rekapitulace stavby'!AN13="","",'Rekapitulace stavby'!AN13))</f>
        <v/>
      </c>
      <c r="K17" s="105"/>
    </row>
    <row r="18" spans="2:11" s="102" customFormat="1" ht="18" customHeight="1">
      <c r="B18" s="103"/>
      <c r="C18" s="104"/>
      <c r="D18" s="104"/>
      <c r="E18" s="106" t="str">
        <f>IF('Rekapitulace stavby'!E14="Vyplň údaj","",IF('Rekapitulace stavby'!E14="","",'Rekapitulace stavby'!E14))</f>
        <v/>
      </c>
      <c r="F18" s="104"/>
      <c r="G18" s="104"/>
      <c r="H18" s="104"/>
      <c r="I18" s="101" t="s">
        <v>29</v>
      </c>
      <c r="J18" s="106" t="str">
        <f>IF('Rekapitulace stavby'!AN14="Vyplň údaj","",IF('Rekapitulace stavby'!AN14="","",'Rekapitulace stavby'!AN14))</f>
        <v/>
      </c>
      <c r="K18" s="105"/>
    </row>
    <row r="19" spans="2:11" s="102" customFormat="1" ht="6.95" customHeight="1">
      <c r="B19" s="103"/>
      <c r="C19" s="104"/>
      <c r="D19" s="104"/>
      <c r="E19" s="104"/>
      <c r="F19" s="104"/>
      <c r="G19" s="104"/>
      <c r="H19" s="104"/>
      <c r="I19" s="104"/>
      <c r="J19" s="104"/>
      <c r="K19" s="105"/>
    </row>
    <row r="20" spans="2:11" s="102" customFormat="1" ht="14.45" customHeight="1">
      <c r="B20" s="103"/>
      <c r="C20" s="104"/>
      <c r="D20" s="101" t="s">
        <v>32</v>
      </c>
      <c r="E20" s="104"/>
      <c r="F20" s="104"/>
      <c r="G20" s="104"/>
      <c r="H20" s="104"/>
      <c r="I20" s="101" t="s">
        <v>27</v>
      </c>
      <c r="J20" s="106" t="s">
        <v>33</v>
      </c>
      <c r="K20" s="105"/>
    </row>
    <row r="21" spans="2:11" s="102" customFormat="1" ht="18" customHeight="1">
      <c r="B21" s="103"/>
      <c r="C21" s="104"/>
      <c r="D21" s="104"/>
      <c r="E21" s="106" t="s">
        <v>34</v>
      </c>
      <c r="F21" s="104"/>
      <c r="G21" s="104"/>
      <c r="H21" s="104"/>
      <c r="I21" s="101" t="s">
        <v>29</v>
      </c>
      <c r="J21" s="106" t="s">
        <v>5</v>
      </c>
      <c r="K21" s="105"/>
    </row>
    <row r="22" spans="2:11" s="102" customFormat="1" ht="6.95" customHeight="1">
      <c r="B22" s="103"/>
      <c r="C22" s="104"/>
      <c r="D22" s="104"/>
      <c r="E22" s="104"/>
      <c r="F22" s="104"/>
      <c r="G22" s="104"/>
      <c r="H22" s="104"/>
      <c r="I22" s="104"/>
      <c r="J22" s="104"/>
      <c r="K22" s="105"/>
    </row>
    <row r="23" spans="2:11" s="102" customFormat="1" ht="14.45" customHeight="1">
      <c r="B23" s="103"/>
      <c r="C23" s="104"/>
      <c r="D23" s="101" t="s">
        <v>36</v>
      </c>
      <c r="E23" s="104"/>
      <c r="F23" s="104"/>
      <c r="G23" s="104"/>
      <c r="H23" s="104"/>
      <c r="I23" s="104"/>
      <c r="J23" s="104"/>
      <c r="K23" s="105"/>
    </row>
    <row r="24" spans="2:11" s="111" customFormat="1" ht="71.25" customHeight="1">
      <c r="B24" s="108"/>
      <c r="C24" s="109"/>
      <c r="D24" s="109"/>
      <c r="E24" s="268" t="s">
        <v>37</v>
      </c>
      <c r="F24" s="268"/>
      <c r="G24" s="268"/>
      <c r="H24" s="268"/>
      <c r="I24" s="109"/>
      <c r="J24" s="109"/>
      <c r="K24" s="110"/>
    </row>
    <row r="25" spans="2:11" s="102" customFormat="1" ht="6.95" customHeight="1">
      <c r="B25" s="103"/>
      <c r="C25" s="104"/>
      <c r="D25" s="104"/>
      <c r="E25" s="104"/>
      <c r="F25" s="104"/>
      <c r="G25" s="104"/>
      <c r="H25" s="104"/>
      <c r="I25" s="104"/>
      <c r="J25" s="104"/>
      <c r="K25" s="105"/>
    </row>
    <row r="26" spans="2:11" s="102" customFormat="1" ht="6.95" customHeight="1">
      <c r="B26" s="103"/>
      <c r="C26" s="104"/>
      <c r="D26" s="112"/>
      <c r="E26" s="112"/>
      <c r="F26" s="112"/>
      <c r="G26" s="112"/>
      <c r="H26" s="112"/>
      <c r="I26" s="112"/>
      <c r="J26" s="112"/>
      <c r="K26" s="113"/>
    </row>
    <row r="27" spans="2:11" s="102" customFormat="1" ht="25.35" customHeight="1">
      <c r="B27" s="103"/>
      <c r="C27" s="104"/>
      <c r="D27" s="114" t="s">
        <v>38</v>
      </c>
      <c r="E27" s="104"/>
      <c r="F27" s="104"/>
      <c r="G27" s="104"/>
      <c r="H27" s="104"/>
      <c r="I27" s="104"/>
      <c r="J27" s="115">
        <f>ROUND(J89,2)</f>
        <v>0</v>
      </c>
      <c r="K27" s="105"/>
    </row>
    <row r="28" spans="2:11" s="102" customFormat="1" ht="6.95" customHeight="1">
      <c r="B28" s="103"/>
      <c r="C28" s="104"/>
      <c r="D28" s="112"/>
      <c r="E28" s="112"/>
      <c r="F28" s="112"/>
      <c r="G28" s="112"/>
      <c r="H28" s="112"/>
      <c r="I28" s="112"/>
      <c r="J28" s="112"/>
      <c r="K28" s="113"/>
    </row>
    <row r="29" spans="2:11" s="102" customFormat="1" ht="14.45" customHeight="1">
      <c r="B29" s="103"/>
      <c r="C29" s="104"/>
      <c r="D29" s="104"/>
      <c r="E29" s="104"/>
      <c r="F29" s="116" t="s">
        <v>40</v>
      </c>
      <c r="G29" s="104"/>
      <c r="H29" s="104"/>
      <c r="I29" s="116" t="s">
        <v>39</v>
      </c>
      <c r="J29" s="116" t="s">
        <v>41</v>
      </c>
      <c r="K29" s="105"/>
    </row>
    <row r="30" spans="2:11" s="102" customFormat="1" ht="14.45" customHeight="1" hidden="1">
      <c r="B30" s="103"/>
      <c r="C30" s="104"/>
      <c r="D30" s="117" t="s">
        <v>42</v>
      </c>
      <c r="E30" s="117" t="s">
        <v>43</v>
      </c>
      <c r="F30" s="118">
        <f>ROUND(SUM(BE89:BE192),2)</f>
        <v>0</v>
      </c>
      <c r="G30" s="104"/>
      <c r="H30" s="104"/>
      <c r="I30" s="119">
        <v>0.21</v>
      </c>
      <c r="J30" s="118">
        <f>ROUND(ROUND((SUM(BE89:BE192)),2)*I30,2)</f>
        <v>0</v>
      </c>
      <c r="K30" s="105"/>
    </row>
    <row r="31" spans="2:11" s="102" customFormat="1" ht="14.45" customHeight="1" hidden="1">
      <c r="B31" s="103"/>
      <c r="C31" s="104"/>
      <c r="D31" s="104"/>
      <c r="E31" s="117" t="s">
        <v>44</v>
      </c>
      <c r="F31" s="118">
        <f>ROUND(SUM(BF89:BF192),2)</f>
        <v>0</v>
      </c>
      <c r="G31" s="104"/>
      <c r="H31" s="104"/>
      <c r="I31" s="119">
        <v>0.15</v>
      </c>
      <c r="J31" s="118">
        <f>ROUND(ROUND((SUM(BF89:BF192)),2)*I31,2)</f>
        <v>0</v>
      </c>
      <c r="K31" s="105"/>
    </row>
    <row r="32" spans="2:11" s="102" customFormat="1" ht="14.45" customHeight="1">
      <c r="B32" s="103"/>
      <c r="C32" s="104"/>
      <c r="D32" s="117" t="s">
        <v>42</v>
      </c>
      <c r="E32" s="117" t="s">
        <v>45</v>
      </c>
      <c r="F32" s="118">
        <f>ROUND(SUM(BG89:BG192),2)</f>
        <v>0</v>
      </c>
      <c r="G32" s="104"/>
      <c r="H32" s="104"/>
      <c r="I32" s="119">
        <v>0.21</v>
      </c>
      <c r="J32" s="118">
        <v>0</v>
      </c>
      <c r="K32" s="105"/>
    </row>
    <row r="33" spans="2:11" s="102" customFormat="1" ht="14.45" customHeight="1">
      <c r="B33" s="103"/>
      <c r="C33" s="104"/>
      <c r="D33" s="104"/>
      <c r="E33" s="117" t="s">
        <v>46</v>
      </c>
      <c r="F33" s="118">
        <f>ROUND(SUM(BH89:BH192),2)</f>
        <v>0</v>
      </c>
      <c r="G33" s="104"/>
      <c r="H33" s="104"/>
      <c r="I33" s="119">
        <v>0.15</v>
      </c>
      <c r="J33" s="118">
        <v>0</v>
      </c>
      <c r="K33" s="105"/>
    </row>
    <row r="34" spans="2:11" s="102" customFormat="1" ht="14.45" customHeight="1" hidden="1">
      <c r="B34" s="103"/>
      <c r="C34" s="104"/>
      <c r="D34" s="104"/>
      <c r="E34" s="117" t="s">
        <v>47</v>
      </c>
      <c r="F34" s="118">
        <f>ROUND(SUM(BI89:BI192),2)</f>
        <v>0</v>
      </c>
      <c r="G34" s="104"/>
      <c r="H34" s="104"/>
      <c r="I34" s="119">
        <v>0</v>
      </c>
      <c r="J34" s="118">
        <v>0</v>
      </c>
      <c r="K34" s="105"/>
    </row>
    <row r="35" spans="2:11" s="102" customFormat="1" ht="6.95" customHeight="1">
      <c r="B35" s="103"/>
      <c r="C35" s="104"/>
      <c r="D35" s="104"/>
      <c r="E35" s="104"/>
      <c r="F35" s="104"/>
      <c r="G35" s="104"/>
      <c r="H35" s="104"/>
      <c r="I35" s="104"/>
      <c r="J35" s="104"/>
      <c r="K35" s="105"/>
    </row>
    <row r="36" spans="2:11" s="102" customFormat="1" ht="25.35" customHeight="1">
      <c r="B36" s="103"/>
      <c r="C36" s="120"/>
      <c r="D36" s="121" t="s">
        <v>48</v>
      </c>
      <c r="E36" s="122"/>
      <c r="F36" s="122"/>
      <c r="G36" s="123" t="s">
        <v>49</v>
      </c>
      <c r="H36" s="124" t="s">
        <v>50</v>
      </c>
      <c r="I36" s="122"/>
      <c r="J36" s="125">
        <f>SUM(J27:J34)</f>
        <v>0</v>
      </c>
      <c r="K36" s="126"/>
    </row>
    <row r="37" spans="2:11" s="102" customFormat="1" ht="14.45" customHeight="1">
      <c r="B37" s="127"/>
      <c r="C37" s="128"/>
      <c r="D37" s="128"/>
      <c r="E37" s="128"/>
      <c r="F37" s="128"/>
      <c r="G37" s="128"/>
      <c r="H37" s="128"/>
      <c r="I37" s="128"/>
      <c r="J37" s="128"/>
      <c r="K37" s="129"/>
    </row>
    <row r="41" spans="2:11" s="102" customFormat="1" ht="6.95" customHeight="1">
      <c r="B41" s="130"/>
      <c r="C41" s="131"/>
      <c r="D41" s="131"/>
      <c r="E41" s="131"/>
      <c r="F41" s="131"/>
      <c r="G41" s="131"/>
      <c r="H41" s="131"/>
      <c r="I41" s="131"/>
      <c r="J41" s="131"/>
      <c r="K41" s="132"/>
    </row>
    <row r="42" spans="2:11" s="102" customFormat="1" ht="36.95" customHeight="1">
      <c r="B42" s="103"/>
      <c r="C42" s="98" t="s">
        <v>102</v>
      </c>
      <c r="D42" s="104"/>
      <c r="E42" s="104"/>
      <c r="F42" s="104"/>
      <c r="G42" s="104"/>
      <c r="H42" s="104"/>
      <c r="I42" s="104"/>
      <c r="J42" s="104"/>
      <c r="K42" s="105"/>
    </row>
    <row r="43" spans="2:11" s="102" customFormat="1" ht="6.95" customHeight="1">
      <c r="B43" s="103"/>
      <c r="C43" s="104"/>
      <c r="D43" s="104"/>
      <c r="E43" s="104"/>
      <c r="F43" s="104"/>
      <c r="G43" s="104"/>
      <c r="H43" s="104"/>
      <c r="I43" s="104"/>
      <c r="J43" s="104"/>
      <c r="K43" s="105"/>
    </row>
    <row r="44" spans="2:11" s="102" customFormat="1" ht="14.45" customHeight="1">
      <c r="B44" s="103"/>
      <c r="C44" s="101" t="s">
        <v>19</v>
      </c>
      <c r="D44" s="104"/>
      <c r="E44" s="104"/>
      <c r="F44" s="104"/>
      <c r="G44" s="104"/>
      <c r="H44" s="104"/>
      <c r="I44" s="104"/>
      <c r="J44" s="104"/>
      <c r="K44" s="105"/>
    </row>
    <row r="45" spans="2:11" s="102" customFormat="1" ht="16.5" customHeight="1">
      <c r="B45" s="103"/>
      <c r="C45" s="104"/>
      <c r="D45" s="104"/>
      <c r="E45" s="277" t="str">
        <f>E7</f>
        <v>Výstavba ZTV Nivy I.</v>
      </c>
      <c r="F45" s="278"/>
      <c r="G45" s="278"/>
      <c r="H45" s="278"/>
      <c r="I45" s="104"/>
      <c r="J45" s="104"/>
      <c r="K45" s="105"/>
    </row>
    <row r="46" spans="2:11" s="102" customFormat="1" ht="14.45" customHeight="1">
      <c r="B46" s="103"/>
      <c r="C46" s="101" t="s">
        <v>100</v>
      </c>
      <c r="D46" s="104"/>
      <c r="E46" s="104"/>
      <c r="F46" s="104"/>
      <c r="G46" s="104"/>
      <c r="H46" s="104"/>
      <c r="I46" s="104"/>
      <c r="J46" s="104"/>
      <c r="K46" s="105"/>
    </row>
    <row r="47" spans="2:11" s="102" customFormat="1" ht="17.25" customHeight="1">
      <c r="B47" s="103"/>
      <c r="C47" s="104"/>
      <c r="D47" s="104"/>
      <c r="E47" s="279" t="str">
        <f>E9</f>
        <v>SO 04 - Veřejné osvětlení</v>
      </c>
      <c r="F47" s="280"/>
      <c r="G47" s="280"/>
      <c r="H47" s="280"/>
      <c r="I47" s="104"/>
      <c r="J47" s="104"/>
      <c r="K47" s="105"/>
    </row>
    <row r="48" spans="2:11" s="102" customFormat="1" ht="6.95" customHeight="1">
      <c r="B48" s="103"/>
      <c r="C48" s="104"/>
      <c r="D48" s="104"/>
      <c r="E48" s="104"/>
      <c r="F48" s="104"/>
      <c r="G48" s="104"/>
      <c r="H48" s="104"/>
      <c r="I48" s="104"/>
      <c r="J48" s="104"/>
      <c r="K48" s="105"/>
    </row>
    <row r="49" spans="2:11" s="102" customFormat="1" ht="18" customHeight="1">
      <c r="B49" s="103"/>
      <c r="C49" s="101" t="s">
        <v>23</v>
      </c>
      <c r="D49" s="104"/>
      <c r="E49" s="104"/>
      <c r="F49" s="106" t="str">
        <f>F12</f>
        <v>Dačice</v>
      </c>
      <c r="G49" s="104"/>
      <c r="H49" s="104"/>
      <c r="I49" s="101" t="s">
        <v>25</v>
      </c>
      <c r="J49" s="107" t="str">
        <f>IF(J12="","",J12)</f>
        <v>vyplň údaj</v>
      </c>
      <c r="K49" s="105"/>
    </row>
    <row r="50" spans="2:11" s="102" customFormat="1" ht="6.95" customHeight="1">
      <c r="B50" s="103"/>
      <c r="C50" s="104"/>
      <c r="D50" s="104"/>
      <c r="E50" s="104"/>
      <c r="F50" s="104"/>
      <c r="G50" s="104"/>
      <c r="H50" s="104"/>
      <c r="I50" s="104"/>
      <c r="J50" s="104"/>
      <c r="K50" s="105"/>
    </row>
    <row r="51" spans="2:11" s="102" customFormat="1" ht="15">
      <c r="B51" s="103"/>
      <c r="C51" s="101" t="s">
        <v>26</v>
      </c>
      <c r="D51" s="104"/>
      <c r="E51" s="104"/>
      <c r="F51" s="106" t="str">
        <f>E15</f>
        <v xml:space="preserve"> </v>
      </c>
      <c r="G51" s="104"/>
      <c r="H51" s="104"/>
      <c r="I51" s="101" t="s">
        <v>32</v>
      </c>
      <c r="J51" s="268" t="str">
        <f>E21</f>
        <v>Ing. Zděněk Hejtman</v>
      </c>
      <c r="K51" s="105"/>
    </row>
    <row r="52" spans="2:11" s="102" customFormat="1" ht="14.45" customHeight="1">
      <c r="B52" s="103"/>
      <c r="C52" s="101" t="s">
        <v>30</v>
      </c>
      <c r="D52" s="104"/>
      <c r="E52" s="104"/>
      <c r="F52" s="106" t="str">
        <f>IF(E18="","",E18)</f>
        <v/>
      </c>
      <c r="G52" s="104"/>
      <c r="H52" s="104"/>
      <c r="I52" s="104"/>
      <c r="J52" s="269"/>
      <c r="K52" s="105"/>
    </row>
    <row r="53" spans="2:11" s="102" customFormat="1" ht="10.35" customHeight="1">
      <c r="B53" s="103"/>
      <c r="C53" s="104"/>
      <c r="D53" s="104"/>
      <c r="E53" s="104"/>
      <c r="F53" s="104"/>
      <c r="G53" s="104"/>
      <c r="H53" s="104"/>
      <c r="I53" s="104"/>
      <c r="J53" s="104"/>
      <c r="K53" s="105"/>
    </row>
    <row r="54" spans="2:11" s="102" customFormat="1" ht="29.25" customHeight="1">
      <c r="B54" s="103"/>
      <c r="C54" s="133" t="s">
        <v>103</v>
      </c>
      <c r="D54" s="120"/>
      <c r="E54" s="120"/>
      <c r="F54" s="120"/>
      <c r="G54" s="120"/>
      <c r="H54" s="120"/>
      <c r="I54" s="120"/>
      <c r="J54" s="134" t="s">
        <v>104</v>
      </c>
      <c r="K54" s="135"/>
    </row>
    <row r="55" spans="2:11" s="102" customFormat="1" ht="10.35" customHeight="1">
      <c r="B55" s="103"/>
      <c r="C55" s="104"/>
      <c r="D55" s="104"/>
      <c r="E55" s="104"/>
      <c r="F55" s="104"/>
      <c r="G55" s="104"/>
      <c r="H55" s="104"/>
      <c r="I55" s="104"/>
      <c r="J55" s="104"/>
      <c r="K55" s="105"/>
    </row>
    <row r="56" spans="2:47" s="102" customFormat="1" ht="29.25" customHeight="1">
      <c r="B56" s="103"/>
      <c r="C56" s="136" t="s">
        <v>105</v>
      </c>
      <c r="D56" s="104"/>
      <c r="E56" s="104"/>
      <c r="F56" s="104"/>
      <c r="G56" s="104"/>
      <c r="H56" s="104"/>
      <c r="I56" s="104"/>
      <c r="J56" s="115">
        <f>J89</f>
        <v>0</v>
      </c>
      <c r="K56" s="105"/>
      <c r="AU56" s="92" t="s">
        <v>106</v>
      </c>
    </row>
    <row r="57" spans="2:11" s="143" customFormat="1" ht="24.95" customHeight="1">
      <c r="B57" s="137"/>
      <c r="C57" s="138"/>
      <c r="D57" s="139" t="s">
        <v>613</v>
      </c>
      <c r="E57" s="140"/>
      <c r="F57" s="140"/>
      <c r="G57" s="140"/>
      <c r="H57" s="140"/>
      <c r="I57" s="140"/>
      <c r="J57" s="141">
        <f>J90</f>
        <v>0</v>
      </c>
      <c r="K57" s="142"/>
    </row>
    <row r="58" spans="2:11" s="214" customFormat="1" ht="19.9" customHeight="1">
      <c r="B58" s="208"/>
      <c r="C58" s="209"/>
      <c r="D58" s="210" t="s">
        <v>614</v>
      </c>
      <c r="E58" s="211"/>
      <c r="F58" s="211"/>
      <c r="G58" s="211"/>
      <c r="H58" s="211"/>
      <c r="I58" s="211"/>
      <c r="J58" s="212">
        <f>J91</f>
        <v>0</v>
      </c>
      <c r="K58" s="213"/>
    </row>
    <row r="59" spans="2:11" s="143" customFormat="1" ht="24.95" customHeight="1">
      <c r="B59" s="137"/>
      <c r="C59" s="138"/>
      <c r="D59" s="139" t="s">
        <v>615</v>
      </c>
      <c r="E59" s="140"/>
      <c r="F59" s="140"/>
      <c r="G59" s="140"/>
      <c r="H59" s="140"/>
      <c r="I59" s="140"/>
      <c r="J59" s="141">
        <f>J93</f>
        <v>0</v>
      </c>
      <c r="K59" s="142"/>
    </row>
    <row r="60" spans="2:11" s="214" customFormat="1" ht="19.9" customHeight="1">
      <c r="B60" s="208"/>
      <c r="C60" s="209"/>
      <c r="D60" s="210" t="s">
        <v>616</v>
      </c>
      <c r="E60" s="211"/>
      <c r="F60" s="211"/>
      <c r="G60" s="211"/>
      <c r="H60" s="211"/>
      <c r="I60" s="211"/>
      <c r="J60" s="212">
        <f>J94</f>
        <v>0</v>
      </c>
      <c r="K60" s="213"/>
    </row>
    <row r="61" spans="2:11" s="143" customFormat="1" ht="24.95" customHeight="1">
      <c r="B61" s="137"/>
      <c r="C61" s="138"/>
      <c r="D61" s="139" t="s">
        <v>617</v>
      </c>
      <c r="E61" s="140"/>
      <c r="F61" s="140"/>
      <c r="G61" s="140"/>
      <c r="H61" s="140"/>
      <c r="I61" s="140"/>
      <c r="J61" s="141">
        <f>J96</f>
        <v>0</v>
      </c>
      <c r="K61" s="142"/>
    </row>
    <row r="62" spans="2:11" s="214" customFormat="1" ht="19.9" customHeight="1">
      <c r="B62" s="208"/>
      <c r="C62" s="209"/>
      <c r="D62" s="210" t="s">
        <v>618</v>
      </c>
      <c r="E62" s="211"/>
      <c r="F62" s="211"/>
      <c r="G62" s="211"/>
      <c r="H62" s="211"/>
      <c r="I62" s="211"/>
      <c r="J62" s="212">
        <f>J97</f>
        <v>0</v>
      </c>
      <c r="K62" s="213"/>
    </row>
    <row r="63" spans="2:11" s="214" customFormat="1" ht="19.9" customHeight="1">
      <c r="B63" s="208"/>
      <c r="C63" s="209"/>
      <c r="D63" s="210" t="s">
        <v>619</v>
      </c>
      <c r="E63" s="211"/>
      <c r="F63" s="211"/>
      <c r="G63" s="211"/>
      <c r="H63" s="211"/>
      <c r="I63" s="211"/>
      <c r="J63" s="212">
        <f>J117</f>
        <v>0</v>
      </c>
      <c r="K63" s="213"/>
    </row>
    <row r="64" spans="2:11" s="143" customFormat="1" ht="24.95" customHeight="1">
      <c r="B64" s="137"/>
      <c r="C64" s="138"/>
      <c r="D64" s="139" t="s">
        <v>620</v>
      </c>
      <c r="E64" s="140"/>
      <c r="F64" s="140"/>
      <c r="G64" s="140"/>
      <c r="H64" s="140"/>
      <c r="I64" s="140"/>
      <c r="J64" s="141">
        <f>J182</f>
        <v>0</v>
      </c>
      <c r="K64" s="142"/>
    </row>
    <row r="65" spans="2:11" s="214" customFormat="1" ht="19.9" customHeight="1">
      <c r="B65" s="208"/>
      <c r="C65" s="209"/>
      <c r="D65" s="210" t="s">
        <v>621</v>
      </c>
      <c r="E65" s="211"/>
      <c r="F65" s="211"/>
      <c r="G65" s="211"/>
      <c r="H65" s="211"/>
      <c r="I65" s="211"/>
      <c r="J65" s="212">
        <f>J183</f>
        <v>0</v>
      </c>
      <c r="K65" s="213"/>
    </row>
    <row r="66" spans="2:11" s="214" customFormat="1" ht="19.9" customHeight="1">
      <c r="B66" s="208"/>
      <c r="C66" s="209"/>
      <c r="D66" s="210" t="s">
        <v>622</v>
      </c>
      <c r="E66" s="211"/>
      <c r="F66" s="211"/>
      <c r="G66" s="211"/>
      <c r="H66" s="211"/>
      <c r="I66" s="211"/>
      <c r="J66" s="212">
        <f>J185</f>
        <v>0</v>
      </c>
      <c r="K66" s="213"/>
    </row>
    <row r="67" spans="2:11" s="214" customFormat="1" ht="19.9" customHeight="1">
      <c r="B67" s="208"/>
      <c r="C67" s="209"/>
      <c r="D67" s="210" t="s">
        <v>623</v>
      </c>
      <c r="E67" s="211"/>
      <c r="F67" s="211"/>
      <c r="G67" s="211"/>
      <c r="H67" s="211"/>
      <c r="I67" s="211"/>
      <c r="J67" s="212">
        <f>J187</f>
        <v>0</v>
      </c>
      <c r="K67" s="213"/>
    </row>
    <row r="68" spans="2:11" s="214" customFormat="1" ht="19.9" customHeight="1">
      <c r="B68" s="208"/>
      <c r="C68" s="209"/>
      <c r="D68" s="210" t="s">
        <v>624</v>
      </c>
      <c r="E68" s="211"/>
      <c r="F68" s="211"/>
      <c r="G68" s="211"/>
      <c r="H68" s="211"/>
      <c r="I68" s="211"/>
      <c r="J68" s="212">
        <f>J189</f>
        <v>0</v>
      </c>
      <c r="K68" s="213"/>
    </row>
    <row r="69" spans="2:11" s="214" customFormat="1" ht="19.9" customHeight="1">
      <c r="B69" s="208"/>
      <c r="C69" s="209"/>
      <c r="D69" s="210" t="s">
        <v>625</v>
      </c>
      <c r="E69" s="211"/>
      <c r="F69" s="211"/>
      <c r="G69" s="211"/>
      <c r="H69" s="211"/>
      <c r="I69" s="211"/>
      <c r="J69" s="212">
        <f>J191</f>
        <v>0</v>
      </c>
      <c r="K69" s="213"/>
    </row>
    <row r="70" spans="2:11" s="102" customFormat="1" ht="21.75" customHeight="1">
      <c r="B70" s="103"/>
      <c r="C70" s="104"/>
      <c r="D70" s="104"/>
      <c r="E70" s="104"/>
      <c r="F70" s="104"/>
      <c r="G70" s="104"/>
      <c r="H70" s="104"/>
      <c r="I70" s="104"/>
      <c r="J70" s="104"/>
      <c r="K70" s="105"/>
    </row>
    <row r="71" spans="2:11" s="102" customFormat="1" ht="6.95" customHeight="1">
      <c r="B71" s="127"/>
      <c r="C71" s="128"/>
      <c r="D71" s="128"/>
      <c r="E71" s="128"/>
      <c r="F71" s="128"/>
      <c r="G71" s="128"/>
      <c r="H71" s="128"/>
      <c r="I71" s="128"/>
      <c r="J71" s="128"/>
      <c r="K71" s="129"/>
    </row>
    <row r="75" spans="2:12" s="102" customFormat="1" ht="6.95" customHeight="1">
      <c r="B75" s="130"/>
      <c r="C75" s="131"/>
      <c r="D75" s="131"/>
      <c r="E75" s="131"/>
      <c r="F75" s="131"/>
      <c r="G75" s="131"/>
      <c r="H75" s="131"/>
      <c r="I75" s="131"/>
      <c r="J75" s="131"/>
      <c r="K75" s="131"/>
      <c r="L75" s="103"/>
    </row>
    <row r="76" spans="2:12" s="102" customFormat="1" ht="36.95" customHeight="1">
      <c r="B76" s="103"/>
      <c r="C76" s="144" t="s">
        <v>115</v>
      </c>
      <c r="L76" s="103"/>
    </row>
    <row r="77" spans="2:12" s="102" customFormat="1" ht="6.95" customHeight="1">
      <c r="B77" s="103"/>
      <c r="L77" s="103"/>
    </row>
    <row r="78" spans="2:12" s="102" customFormat="1" ht="14.45" customHeight="1">
      <c r="B78" s="103"/>
      <c r="C78" s="145" t="s">
        <v>19</v>
      </c>
      <c r="L78" s="103"/>
    </row>
    <row r="79" spans="2:12" s="102" customFormat="1" ht="16.5" customHeight="1">
      <c r="B79" s="103"/>
      <c r="E79" s="270" t="str">
        <f>E7</f>
        <v>Výstavba ZTV Nivy I.</v>
      </c>
      <c r="F79" s="271"/>
      <c r="G79" s="271"/>
      <c r="H79" s="271"/>
      <c r="L79" s="103"/>
    </row>
    <row r="80" spans="2:12" s="102" customFormat="1" ht="14.45" customHeight="1">
      <c r="B80" s="103"/>
      <c r="C80" s="145" t="s">
        <v>100</v>
      </c>
      <c r="L80" s="103"/>
    </row>
    <row r="81" spans="2:12" s="102" customFormat="1" ht="17.25" customHeight="1">
      <c r="B81" s="103"/>
      <c r="E81" s="272" t="str">
        <f>E9</f>
        <v>SO 04 - Veřejné osvětlení</v>
      </c>
      <c r="F81" s="273"/>
      <c r="G81" s="273"/>
      <c r="H81" s="273"/>
      <c r="L81" s="103"/>
    </row>
    <row r="82" spans="2:12" s="102" customFormat="1" ht="6.95" customHeight="1">
      <c r="B82" s="103"/>
      <c r="L82" s="103"/>
    </row>
    <row r="83" spans="2:12" s="102" customFormat="1" ht="18" customHeight="1">
      <c r="B83" s="103"/>
      <c r="C83" s="145" t="s">
        <v>23</v>
      </c>
      <c r="F83" s="146" t="str">
        <f>F12</f>
        <v>Dačice</v>
      </c>
      <c r="I83" s="145" t="s">
        <v>25</v>
      </c>
      <c r="J83" s="147" t="str">
        <f>IF(J12="","",J12)</f>
        <v>vyplň údaj</v>
      </c>
      <c r="L83" s="103"/>
    </row>
    <row r="84" spans="2:12" s="102" customFormat="1" ht="6.95" customHeight="1">
      <c r="B84" s="103"/>
      <c r="L84" s="103"/>
    </row>
    <row r="85" spans="2:12" s="102" customFormat="1" ht="15">
      <c r="B85" s="103"/>
      <c r="C85" s="145" t="s">
        <v>26</v>
      </c>
      <c r="F85" s="146" t="str">
        <f>E15</f>
        <v xml:space="preserve"> </v>
      </c>
      <c r="I85" s="145" t="s">
        <v>32</v>
      </c>
      <c r="J85" s="146" t="str">
        <f>E21</f>
        <v>Ing. Zděněk Hejtman</v>
      </c>
      <c r="L85" s="103"/>
    </row>
    <row r="86" spans="2:12" s="102" customFormat="1" ht="14.45" customHeight="1">
      <c r="B86" s="103"/>
      <c r="C86" s="145" t="s">
        <v>30</v>
      </c>
      <c r="F86" s="146" t="str">
        <f>IF(E18="","",E18)</f>
        <v/>
      </c>
      <c r="L86" s="103"/>
    </row>
    <row r="87" spans="2:12" s="102" customFormat="1" ht="10.35" customHeight="1">
      <c r="B87" s="103"/>
      <c r="L87" s="103"/>
    </row>
    <row r="88" spans="2:20" s="155" customFormat="1" ht="29.25" customHeight="1">
      <c r="B88" s="148"/>
      <c r="C88" s="149" t="s">
        <v>116</v>
      </c>
      <c r="D88" s="150" t="s">
        <v>57</v>
      </c>
      <c r="E88" s="150" t="s">
        <v>53</v>
      </c>
      <c r="F88" s="150" t="s">
        <v>117</v>
      </c>
      <c r="G88" s="150" t="s">
        <v>118</v>
      </c>
      <c r="H88" s="150" t="s">
        <v>119</v>
      </c>
      <c r="I88" s="150" t="s">
        <v>120</v>
      </c>
      <c r="J88" s="150" t="s">
        <v>104</v>
      </c>
      <c r="K88" s="151" t="s">
        <v>121</v>
      </c>
      <c r="L88" s="148"/>
      <c r="M88" s="152" t="s">
        <v>122</v>
      </c>
      <c r="N88" s="153" t="s">
        <v>42</v>
      </c>
      <c r="O88" s="153" t="s">
        <v>123</v>
      </c>
      <c r="P88" s="153" t="s">
        <v>124</v>
      </c>
      <c r="Q88" s="153" t="s">
        <v>125</v>
      </c>
      <c r="R88" s="153" t="s">
        <v>126</v>
      </c>
      <c r="S88" s="153" t="s">
        <v>127</v>
      </c>
      <c r="T88" s="154" t="s">
        <v>128</v>
      </c>
    </row>
    <row r="89" spans="2:63" s="102" customFormat="1" ht="29.25" customHeight="1">
      <c r="B89" s="103"/>
      <c r="C89" s="156" t="s">
        <v>105</v>
      </c>
      <c r="J89" s="157">
        <f>BK89</f>
        <v>0</v>
      </c>
      <c r="L89" s="103"/>
      <c r="M89" s="158"/>
      <c r="N89" s="112"/>
      <c r="O89" s="112"/>
      <c r="P89" s="159">
        <f>P90+P93+P96+P182</f>
        <v>0</v>
      </c>
      <c r="Q89" s="112"/>
      <c r="R89" s="159">
        <f>R90+R93+R96+R182</f>
        <v>5.550427399999999</v>
      </c>
      <c r="S89" s="112"/>
      <c r="T89" s="160">
        <f>T90+T93+T96+T182</f>
        <v>0</v>
      </c>
      <c r="AT89" s="92" t="s">
        <v>71</v>
      </c>
      <c r="AU89" s="92" t="s">
        <v>106</v>
      </c>
      <c r="BK89" s="161">
        <f>BK90+BK93+BK96+BK182</f>
        <v>0</v>
      </c>
    </row>
    <row r="90" spans="2:63" s="163" customFormat="1" ht="37.35" customHeight="1">
      <c r="B90" s="162"/>
      <c r="D90" s="164" t="s">
        <v>71</v>
      </c>
      <c r="E90" s="165" t="s">
        <v>339</v>
      </c>
      <c r="F90" s="165" t="s">
        <v>626</v>
      </c>
      <c r="J90" s="166">
        <f>BK90</f>
        <v>0</v>
      </c>
      <c r="L90" s="162"/>
      <c r="M90" s="167"/>
      <c r="N90" s="168"/>
      <c r="O90" s="168"/>
      <c r="P90" s="169">
        <f>P91</f>
        <v>0</v>
      </c>
      <c r="Q90" s="168"/>
      <c r="R90" s="169">
        <f>R91</f>
        <v>0</v>
      </c>
      <c r="S90" s="168"/>
      <c r="T90" s="170">
        <f>T91</f>
        <v>0</v>
      </c>
      <c r="AR90" s="164" t="s">
        <v>80</v>
      </c>
      <c r="AT90" s="171" t="s">
        <v>71</v>
      </c>
      <c r="AU90" s="171" t="s">
        <v>72</v>
      </c>
      <c r="AY90" s="164" t="s">
        <v>131</v>
      </c>
      <c r="BK90" s="172">
        <f>BK91</f>
        <v>0</v>
      </c>
    </row>
    <row r="91" spans="2:63" s="163" customFormat="1" ht="19.9" customHeight="1">
      <c r="B91" s="162"/>
      <c r="D91" s="164" t="s">
        <v>71</v>
      </c>
      <c r="E91" s="215" t="s">
        <v>164</v>
      </c>
      <c r="F91" s="215" t="s">
        <v>627</v>
      </c>
      <c r="J91" s="216">
        <f>BK91</f>
        <v>0</v>
      </c>
      <c r="L91" s="162"/>
      <c r="M91" s="167"/>
      <c r="N91" s="168"/>
      <c r="O91" s="168"/>
      <c r="P91" s="169">
        <f>P92</f>
        <v>0</v>
      </c>
      <c r="Q91" s="168"/>
      <c r="R91" s="169">
        <f>R92</f>
        <v>0</v>
      </c>
      <c r="S91" s="168"/>
      <c r="T91" s="170">
        <f>T92</f>
        <v>0</v>
      </c>
      <c r="AR91" s="164" t="s">
        <v>80</v>
      </c>
      <c r="AT91" s="171" t="s">
        <v>71</v>
      </c>
      <c r="AU91" s="171" t="s">
        <v>80</v>
      </c>
      <c r="AY91" s="164" t="s">
        <v>131</v>
      </c>
      <c r="BK91" s="172">
        <f>BK92</f>
        <v>0</v>
      </c>
    </row>
    <row r="92" spans="2:65" s="102" customFormat="1" ht="25.5" customHeight="1">
      <c r="B92" s="103"/>
      <c r="C92" s="173" t="s">
        <v>80</v>
      </c>
      <c r="D92" s="173" t="s">
        <v>132</v>
      </c>
      <c r="E92" s="174" t="s">
        <v>628</v>
      </c>
      <c r="F92" s="175" t="s">
        <v>629</v>
      </c>
      <c r="G92" s="176" t="s">
        <v>630</v>
      </c>
      <c r="H92" s="177">
        <v>1</v>
      </c>
      <c r="I92" s="178"/>
      <c r="J92" s="179">
        <f>ROUND(I92*H92,2)</f>
        <v>0</v>
      </c>
      <c r="K92" s="175" t="s">
        <v>5</v>
      </c>
      <c r="L92" s="103"/>
      <c r="M92" s="180" t="s">
        <v>5</v>
      </c>
      <c r="N92" s="181" t="s">
        <v>45</v>
      </c>
      <c r="O92" s="104"/>
      <c r="P92" s="182">
        <f>O92*H92</f>
        <v>0</v>
      </c>
      <c r="Q92" s="182">
        <v>0</v>
      </c>
      <c r="R92" s="182">
        <f>Q92*H92</f>
        <v>0</v>
      </c>
      <c r="S92" s="182">
        <v>0</v>
      </c>
      <c r="T92" s="183">
        <f>S92*H92</f>
        <v>0</v>
      </c>
      <c r="AR92" s="92" t="s">
        <v>136</v>
      </c>
      <c r="AT92" s="92" t="s">
        <v>132</v>
      </c>
      <c r="AU92" s="92" t="s">
        <v>82</v>
      </c>
      <c r="AY92" s="92" t="s">
        <v>131</v>
      </c>
      <c r="BE92" s="184">
        <f>IF(N92="základní",J92,0)</f>
        <v>0</v>
      </c>
      <c r="BF92" s="184">
        <f>IF(N92="snížená",J92,0)</f>
        <v>0</v>
      </c>
      <c r="BG92" s="184">
        <f>IF(N92="zákl. přenesená",J92,0)</f>
        <v>0</v>
      </c>
      <c r="BH92" s="184">
        <f>IF(N92="sníž. přenesená",J92,0)</f>
        <v>0</v>
      </c>
      <c r="BI92" s="184">
        <f>IF(N92="nulová",J92,0)</f>
        <v>0</v>
      </c>
      <c r="BJ92" s="92" t="s">
        <v>136</v>
      </c>
      <c r="BK92" s="184">
        <f>ROUND(I92*H92,2)</f>
        <v>0</v>
      </c>
      <c r="BL92" s="92" t="s">
        <v>136</v>
      </c>
      <c r="BM92" s="92" t="s">
        <v>631</v>
      </c>
    </row>
    <row r="93" spans="2:63" s="163" customFormat="1" ht="37.35" customHeight="1">
      <c r="B93" s="162"/>
      <c r="D93" s="164" t="s">
        <v>71</v>
      </c>
      <c r="E93" s="165" t="s">
        <v>632</v>
      </c>
      <c r="F93" s="165" t="s">
        <v>633</v>
      </c>
      <c r="J93" s="166">
        <f>BK93</f>
        <v>0</v>
      </c>
      <c r="L93" s="162"/>
      <c r="M93" s="167"/>
      <c r="N93" s="168"/>
      <c r="O93" s="168"/>
      <c r="P93" s="169">
        <f>P94</f>
        <v>0</v>
      </c>
      <c r="Q93" s="168"/>
      <c r="R93" s="169">
        <f>R94</f>
        <v>0</v>
      </c>
      <c r="S93" s="168"/>
      <c r="T93" s="170">
        <f>T94</f>
        <v>0</v>
      </c>
      <c r="AR93" s="164" t="s">
        <v>82</v>
      </c>
      <c r="AT93" s="171" t="s">
        <v>71</v>
      </c>
      <c r="AU93" s="171" t="s">
        <v>72</v>
      </c>
      <c r="AY93" s="164" t="s">
        <v>131</v>
      </c>
      <c r="BK93" s="172">
        <f>BK94</f>
        <v>0</v>
      </c>
    </row>
    <row r="94" spans="2:63" s="163" customFormat="1" ht="19.9" customHeight="1">
      <c r="B94" s="162"/>
      <c r="D94" s="164" t="s">
        <v>71</v>
      </c>
      <c r="E94" s="215" t="s">
        <v>634</v>
      </c>
      <c r="F94" s="215" t="s">
        <v>635</v>
      </c>
      <c r="J94" s="216">
        <f>BK94</f>
        <v>0</v>
      </c>
      <c r="L94" s="162"/>
      <c r="M94" s="167"/>
      <c r="N94" s="168"/>
      <c r="O94" s="168"/>
      <c r="P94" s="169">
        <f>P95</f>
        <v>0</v>
      </c>
      <c r="Q94" s="168"/>
      <c r="R94" s="169">
        <f>R95</f>
        <v>0</v>
      </c>
      <c r="S94" s="168"/>
      <c r="T94" s="170">
        <f>T95</f>
        <v>0</v>
      </c>
      <c r="AR94" s="164" t="s">
        <v>82</v>
      </c>
      <c r="AT94" s="171" t="s">
        <v>71</v>
      </c>
      <c r="AU94" s="171" t="s">
        <v>80</v>
      </c>
      <c r="AY94" s="164" t="s">
        <v>131</v>
      </c>
      <c r="BK94" s="172">
        <f>BK95</f>
        <v>0</v>
      </c>
    </row>
    <row r="95" spans="2:65" s="102" customFormat="1" ht="16.5" customHeight="1">
      <c r="B95" s="103"/>
      <c r="C95" s="173" t="s">
        <v>82</v>
      </c>
      <c r="D95" s="173" t="s">
        <v>132</v>
      </c>
      <c r="E95" s="174" t="s">
        <v>636</v>
      </c>
      <c r="F95" s="175" t="s">
        <v>637</v>
      </c>
      <c r="G95" s="176" t="s">
        <v>278</v>
      </c>
      <c r="H95" s="177">
        <v>1</v>
      </c>
      <c r="I95" s="178"/>
      <c r="J95" s="179">
        <f>ROUND(I95*H95,2)</f>
        <v>0</v>
      </c>
      <c r="K95" s="175" t="s">
        <v>5</v>
      </c>
      <c r="L95" s="103"/>
      <c r="M95" s="180" t="s">
        <v>5</v>
      </c>
      <c r="N95" s="181" t="s">
        <v>45</v>
      </c>
      <c r="O95" s="104"/>
      <c r="P95" s="182">
        <f>O95*H95</f>
        <v>0</v>
      </c>
      <c r="Q95" s="182">
        <v>0</v>
      </c>
      <c r="R95" s="182">
        <f>Q95*H95</f>
        <v>0</v>
      </c>
      <c r="S95" s="182">
        <v>0</v>
      </c>
      <c r="T95" s="183">
        <f>S95*H95</f>
        <v>0</v>
      </c>
      <c r="AR95" s="92" t="s">
        <v>200</v>
      </c>
      <c r="AT95" s="92" t="s">
        <v>132</v>
      </c>
      <c r="AU95" s="92" t="s">
        <v>82</v>
      </c>
      <c r="AY95" s="92" t="s">
        <v>131</v>
      </c>
      <c r="BE95" s="184">
        <f>IF(N95="základní",J95,0)</f>
        <v>0</v>
      </c>
      <c r="BF95" s="184">
        <f>IF(N95="snížená",J95,0)</f>
        <v>0</v>
      </c>
      <c r="BG95" s="184">
        <f>IF(N95="zákl. přenesená",J95,0)</f>
        <v>0</v>
      </c>
      <c r="BH95" s="184">
        <f>IF(N95="sníž. přenesená",J95,0)</f>
        <v>0</v>
      </c>
      <c r="BI95" s="184">
        <f>IF(N95="nulová",J95,0)</f>
        <v>0</v>
      </c>
      <c r="BJ95" s="92" t="s">
        <v>136</v>
      </c>
      <c r="BK95" s="184">
        <f>ROUND(I95*H95,2)</f>
        <v>0</v>
      </c>
      <c r="BL95" s="92" t="s">
        <v>200</v>
      </c>
      <c r="BM95" s="92" t="s">
        <v>638</v>
      </c>
    </row>
    <row r="96" spans="2:63" s="163" customFormat="1" ht="37.35" customHeight="1">
      <c r="B96" s="162"/>
      <c r="D96" s="164" t="s">
        <v>71</v>
      </c>
      <c r="E96" s="165" t="s">
        <v>433</v>
      </c>
      <c r="F96" s="165" t="s">
        <v>639</v>
      </c>
      <c r="J96" s="166">
        <f>BK96</f>
        <v>0</v>
      </c>
      <c r="L96" s="162"/>
      <c r="M96" s="167"/>
      <c r="N96" s="168"/>
      <c r="O96" s="168"/>
      <c r="P96" s="169">
        <f>P97+P117</f>
        <v>0</v>
      </c>
      <c r="Q96" s="168"/>
      <c r="R96" s="169">
        <f>R97+R117</f>
        <v>5.550427399999999</v>
      </c>
      <c r="S96" s="168"/>
      <c r="T96" s="170">
        <f>T97+T117</f>
        <v>0</v>
      </c>
      <c r="AR96" s="164" t="s">
        <v>141</v>
      </c>
      <c r="AT96" s="171" t="s">
        <v>71</v>
      </c>
      <c r="AU96" s="171" t="s">
        <v>72</v>
      </c>
      <c r="AY96" s="164" t="s">
        <v>131</v>
      </c>
      <c r="BK96" s="172">
        <f>BK97+BK117</f>
        <v>0</v>
      </c>
    </row>
    <row r="97" spans="2:63" s="163" customFormat="1" ht="19.9" customHeight="1">
      <c r="B97" s="162"/>
      <c r="D97" s="164" t="s">
        <v>71</v>
      </c>
      <c r="E97" s="215" t="s">
        <v>640</v>
      </c>
      <c r="F97" s="215" t="s">
        <v>635</v>
      </c>
      <c r="J97" s="216">
        <f>BK97</f>
        <v>0</v>
      </c>
      <c r="L97" s="162"/>
      <c r="M97" s="167"/>
      <c r="N97" s="168"/>
      <c r="O97" s="168"/>
      <c r="P97" s="169">
        <f>SUM(P98:P116)</f>
        <v>0</v>
      </c>
      <c r="Q97" s="168"/>
      <c r="R97" s="169">
        <f>SUM(R98:R116)</f>
        <v>0.18031199999999997</v>
      </c>
      <c r="S97" s="168"/>
      <c r="T97" s="170">
        <f>SUM(T98:T116)</f>
        <v>0</v>
      </c>
      <c r="AR97" s="164" t="s">
        <v>141</v>
      </c>
      <c r="AT97" s="171" t="s">
        <v>71</v>
      </c>
      <c r="AU97" s="171" t="s">
        <v>80</v>
      </c>
      <c r="AY97" s="164" t="s">
        <v>131</v>
      </c>
      <c r="BK97" s="172">
        <f>SUM(BK98:BK116)</f>
        <v>0</v>
      </c>
    </row>
    <row r="98" spans="2:65" s="102" customFormat="1" ht="25.5" customHeight="1">
      <c r="B98" s="103"/>
      <c r="C98" s="173" t="s">
        <v>141</v>
      </c>
      <c r="D98" s="173" t="s">
        <v>132</v>
      </c>
      <c r="E98" s="174" t="s">
        <v>641</v>
      </c>
      <c r="F98" s="175" t="s">
        <v>642</v>
      </c>
      <c r="G98" s="176" t="s">
        <v>278</v>
      </c>
      <c r="H98" s="177">
        <v>6</v>
      </c>
      <c r="I98" s="178"/>
      <c r="J98" s="179">
        <f aca="true" t="shared" si="0" ref="J98:J116">ROUND(I98*H98,2)</f>
        <v>0</v>
      </c>
      <c r="K98" s="175" t="s">
        <v>5</v>
      </c>
      <c r="L98" s="103"/>
      <c r="M98" s="180" t="s">
        <v>5</v>
      </c>
      <c r="N98" s="181" t="s">
        <v>45</v>
      </c>
      <c r="O98" s="104"/>
      <c r="P98" s="182">
        <f aca="true" t="shared" si="1" ref="P98:P116">O98*H98</f>
        <v>0</v>
      </c>
      <c r="Q98" s="182">
        <v>0</v>
      </c>
      <c r="R98" s="182">
        <f aca="true" t="shared" si="2" ref="R98:R116">Q98*H98</f>
        <v>0</v>
      </c>
      <c r="S98" s="182">
        <v>0</v>
      </c>
      <c r="T98" s="183">
        <f aca="true" t="shared" si="3" ref="T98:T116">S98*H98</f>
        <v>0</v>
      </c>
      <c r="AR98" s="92" t="s">
        <v>327</v>
      </c>
      <c r="AT98" s="92" t="s">
        <v>132</v>
      </c>
      <c r="AU98" s="92" t="s">
        <v>82</v>
      </c>
      <c r="AY98" s="92" t="s">
        <v>131</v>
      </c>
      <c r="BE98" s="184">
        <f aca="true" t="shared" si="4" ref="BE98:BE116">IF(N98="základní",J98,0)</f>
        <v>0</v>
      </c>
      <c r="BF98" s="184">
        <f aca="true" t="shared" si="5" ref="BF98:BF116">IF(N98="snížená",J98,0)</f>
        <v>0</v>
      </c>
      <c r="BG98" s="184">
        <f aca="true" t="shared" si="6" ref="BG98:BG116">IF(N98="zákl. přenesená",J98,0)</f>
        <v>0</v>
      </c>
      <c r="BH98" s="184">
        <f aca="true" t="shared" si="7" ref="BH98:BH116">IF(N98="sníž. přenesená",J98,0)</f>
        <v>0</v>
      </c>
      <c r="BI98" s="184">
        <f aca="true" t="shared" si="8" ref="BI98:BI116">IF(N98="nulová",J98,0)</f>
        <v>0</v>
      </c>
      <c r="BJ98" s="92" t="s">
        <v>136</v>
      </c>
      <c r="BK98" s="184">
        <f aca="true" t="shared" si="9" ref="BK98:BK116">ROUND(I98*H98,2)</f>
        <v>0</v>
      </c>
      <c r="BL98" s="92" t="s">
        <v>327</v>
      </c>
      <c r="BM98" s="92" t="s">
        <v>643</v>
      </c>
    </row>
    <row r="99" spans="2:65" s="102" customFormat="1" ht="25.5" customHeight="1">
      <c r="B99" s="103"/>
      <c r="C99" s="173" t="s">
        <v>136</v>
      </c>
      <c r="D99" s="173" t="s">
        <v>132</v>
      </c>
      <c r="E99" s="174" t="s">
        <v>644</v>
      </c>
      <c r="F99" s="175" t="s">
        <v>645</v>
      </c>
      <c r="G99" s="176" t="s">
        <v>278</v>
      </c>
      <c r="H99" s="177">
        <v>2</v>
      </c>
      <c r="I99" s="178"/>
      <c r="J99" s="179">
        <f t="shared" si="0"/>
        <v>0</v>
      </c>
      <c r="K99" s="175" t="s">
        <v>5</v>
      </c>
      <c r="L99" s="103"/>
      <c r="M99" s="180" t="s">
        <v>5</v>
      </c>
      <c r="N99" s="181" t="s">
        <v>45</v>
      </c>
      <c r="O99" s="104"/>
      <c r="P99" s="182">
        <f t="shared" si="1"/>
        <v>0</v>
      </c>
      <c r="Q99" s="182">
        <v>0</v>
      </c>
      <c r="R99" s="182">
        <f t="shared" si="2"/>
        <v>0</v>
      </c>
      <c r="S99" s="182">
        <v>0</v>
      </c>
      <c r="T99" s="183">
        <f t="shared" si="3"/>
        <v>0</v>
      </c>
      <c r="AR99" s="92" t="s">
        <v>327</v>
      </c>
      <c r="AT99" s="92" t="s">
        <v>132</v>
      </c>
      <c r="AU99" s="92" t="s">
        <v>82</v>
      </c>
      <c r="AY99" s="92" t="s">
        <v>131</v>
      </c>
      <c r="BE99" s="184">
        <f t="shared" si="4"/>
        <v>0</v>
      </c>
      <c r="BF99" s="184">
        <f t="shared" si="5"/>
        <v>0</v>
      </c>
      <c r="BG99" s="184">
        <f t="shared" si="6"/>
        <v>0</v>
      </c>
      <c r="BH99" s="184">
        <f t="shared" si="7"/>
        <v>0</v>
      </c>
      <c r="BI99" s="184">
        <f t="shared" si="8"/>
        <v>0</v>
      </c>
      <c r="BJ99" s="92" t="s">
        <v>136</v>
      </c>
      <c r="BK99" s="184">
        <f t="shared" si="9"/>
        <v>0</v>
      </c>
      <c r="BL99" s="92" t="s">
        <v>327</v>
      </c>
      <c r="BM99" s="92" t="s">
        <v>646</v>
      </c>
    </row>
    <row r="100" spans="2:65" s="102" customFormat="1" ht="16.5" customHeight="1">
      <c r="B100" s="103"/>
      <c r="C100" s="173" t="s">
        <v>148</v>
      </c>
      <c r="D100" s="173" t="s">
        <v>132</v>
      </c>
      <c r="E100" s="174" t="s">
        <v>647</v>
      </c>
      <c r="F100" s="175" t="s">
        <v>648</v>
      </c>
      <c r="G100" s="176" t="s">
        <v>278</v>
      </c>
      <c r="H100" s="177">
        <v>1</v>
      </c>
      <c r="I100" s="178"/>
      <c r="J100" s="179">
        <f t="shared" si="0"/>
        <v>0</v>
      </c>
      <c r="K100" s="175" t="s">
        <v>5</v>
      </c>
      <c r="L100" s="103"/>
      <c r="M100" s="180" t="s">
        <v>5</v>
      </c>
      <c r="N100" s="181" t="s">
        <v>45</v>
      </c>
      <c r="O100" s="104"/>
      <c r="P100" s="182">
        <f t="shared" si="1"/>
        <v>0</v>
      </c>
      <c r="Q100" s="182">
        <v>0</v>
      </c>
      <c r="R100" s="182">
        <f t="shared" si="2"/>
        <v>0</v>
      </c>
      <c r="S100" s="182">
        <v>0</v>
      </c>
      <c r="T100" s="183">
        <f t="shared" si="3"/>
        <v>0</v>
      </c>
      <c r="AR100" s="92" t="s">
        <v>327</v>
      </c>
      <c r="AT100" s="92" t="s">
        <v>132</v>
      </c>
      <c r="AU100" s="92" t="s">
        <v>82</v>
      </c>
      <c r="AY100" s="92" t="s">
        <v>131</v>
      </c>
      <c r="BE100" s="184">
        <f t="shared" si="4"/>
        <v>0</v>
      </c>
      <c r="BF100" s="184">
        <f t="shared" si="5"/>
        <v>0</v>
      </c>
      <c r="BG100" s="184">
        <f t="shared" si="6"/>
        <v>0</v>
      </c>
      <c r="BH100" s="184">
        <f t="shared" si="7"/>
        <v>0</v>
      </c>
      <c r="BI100" s="184">
        <f t="shared" si="8"/>
        <v>0</v>
      </c>
      <c r="BJ100" s="92" t="s">
        <v>136</v>
      </c>
      <c r="BK100" s="184">
        <f t="shared" si="9"/>
        <v>0</v>
      </c>
      <c r="BL100" s="92" t="s">
        <v>327</v>
      </c>
      <c r="BM100" s="92" t="s">
        <v>649</v>
      </c>
    </row>
    <row r="101" spans="2:65" s="102" customFormat="1" ht="16.5" customHeight="1">
      <c r="B101" s="103"/>
      <c r="C101" s="217" t="s">
        <v>152</v>
      </c>
      <c r="D101" s="217" t="s">
        <v>433</v>
      </c>
      <c r="E101" s="218" t="s">
        <v>650</v>
      </c>
      <c r="F101" s="219" t="s">
        <v>651</v>
      </c>
      <c r="G101" s="220" t="s">
        <v>278</v>
      </c>
      <c r="H101" s="221">
        <v>1</v>
      </c>
      <c r="I101" s="222"/>
      <c r="J101" s="223">
        <f t="shared" si="0"/>
        <v>0</v>
      </c>
      <c r="K101" s="219" t="s">
        <v>5</v>
      </c>
      <c r="L101" s="224"/>
      <c r="M101" s="225" t="s">
        <v>5</v>
      </c>
      <c r="N101" s="226" t="s">
        <v>45</v>
      </c>
      <c r="O101" s="104"/>
      <c r="P101" s="182">
        <f t="shared" si="1"/>
        <v>0</v>
      </c>
      <c r="Q101" s="182">
        <v>0.0065</v>
      </c>
      <c r="R101" s="182">
        <f t="shared" si="2"/>
        <v>0.0065</v>
      </c>
      <c r="S101" s="182">
        <v>0</v>
      </c>
      <c r="T101" s="183">
        <f t="shared" si="3"/>
        <v>0</v>
      </c>
      <c r="AR101" s="92" t="s">
        <v>652</v>
      </c>
      <c r="AT101" s="92" t="s">
        <v>433</v>
      </c>
      <c r="AU101" s="92" t="s">
        <v>82</v>
      </c>
      <c r="AY101" s="92" t="s">
        <v>131</v>
      </c>
      <c r="BE101" s="184">
        <f t="shared" si="4"/>
        <v>0</v>
      </c>
      <c r="BF101" s="184">
        <f t="shared" si="5"/>
        <v>0</v>
      </c>
      <c r="BG101" s="184">
        <f t="shared" si="6"/>
        <v>0</v>
      </c>
      <c r="BH101" s="184">
        <f t="shared" si="7"/>
        <v>0</v>
      </c>
      <c r="BI101" s="184">
        <f t="shared" si="8"/>
        <v>0</v>
      </c>
      <c r="BJ101" s="92" t="s">
        <v>136</v>
      </c>
      <c r="BK101" s="184">
        <f t="shared" si="9"/>
        <v>0</v>
      </c>
      <c r="BL101" s="92" t="s">
        <v>652</v>
      </c>
      <c r="BM101" s="92" t="s">
        <v>653</v>
      </c>
    </row>
    <row r="102" spans="2:65" s="102" customFormat="1" ht="25.5" customHeight="1">
      <c r="B102" s="103"/>
      <c r="C102" s="173" t="s">
        <v>156</v>
      </c>
      <c r="D102" s="173" t="s">
        <v>132</v>
      </c>
      <c r="E102" s="174" t="s">
        <v>654</v>
      </c>
      <c r="F102" s="175" t="s">
        <v>655</v>
      </c>
      <c r="G102" s="176" t="s">
        <v>278</v>
      </c>
      <c r="H102" s="177">
        <v>1</v>
      </c>
      <c r="I102" s="178"/>
      <c r="J102" s="179">
        <f t="shared" si="0"/>
        <v>0</v>
      </c>
      <c r="K102" s="175" t="s">
        <v>5</v>
      </c>
      <c r="L102" s="103"/>
      <c r="M102" s="180" t="s">
        <v>5</v>
      </c>
      <c r="N102" s="181" t="s">
        <v>45</v>
      </c>
      <c r="O102" s="104"/>
      <c r="P102" s="182">
        <f t="shared" si="1"/>
        <v>0</v>
      </c>
      <c r="Q102" s="182">
        <v>0</v>
      </c>
      <c r="R102" s="182">
        <f t="shared" si="2"/>
        <v>0</v>
      </c>
      <c r="S102" s="182">
        <v>0</v>
      </c>
      <c r="T102" s="183">
        <f t="shared" si="3"/>
        <v>0</v>
      </c>
      <c r="AR102" s="92" t="s">
        <v>327</v>
      </c>
      <c r="AT102" s="92" t="s">
        <v>132</v>
      </c>
      <c r="AU102" s="92" t="s">
        <v>82</v>
      </c>
      <c r="AY102" s="92" t="s">
        <v>131</v>
      </c>
      <c r="BE102" s="184">
        <f t="shared" si="4"/>
        <v>0</v>
      </c>
      <c r="BF102" s="184">
        <f t="shared" si="5"/>
        <v>0</v>
      </c>
      <c r="BG102" s="184">
        <f t="shared" si="6"/>
        <v>0</v>
      </c>
      <c r="BH102" s="184">
        <f t="shared" si="7"/>
        <v>0</v>
      </c>
      <c r="BI102" s="184">
        <f t="shared" si="8"/>
        <v>0</v>
      </c>
      <c r="BJ102" s="92" t="s">
        <v>136</v>
      </c>
      <c r="BK102" s="184">
        <f t="shared" si="9"/>
        <v>0</v>
      </c>
      <c r="BL102" s="92" t="s">
        <v>327</v>
      </c>
      <c r="BM102" s="92" t="s">
        <v>656</v>
      </c>
    </row>
    <row r="103" spans="2:65" s="102" customFormat="1" ht="25.5" customHeight="1">
      <c r="B103" s="103"/>
      <c r="C103" s="217" t="s">
        <v>160</v>
      </c>
      <c r="D103" s="217" t="s">
        <v>433</v>
      </c>
      <c r="E103" s="218" t="s">
        <v>657</v>
      </c>
      <c r="F103" s="219" t="s">
        <v>658</v>
      </c>
      <c r="G103" s="220" t="s">
        <v>278</v>
      </c>
      <c r="H103" s="221">
        <v>1</v>
      </c>
      <c r="I103" s="222"/>
      <c r="J103" s="223">
        <f t="shared" si="0"/>
        <v>0</v>
      </c>
      <c r="K103" s="219" t="s">
        <v>5</v>
      </c>
      <c r="L103" s="224"/>
      <c r="M103" s="225" t="s">
        <v>5</v>
      </c>
      <c r="N103" s="226" t="s">
        <v>45</v>
      </c>
      <c r="O103" s="104"/>
      <c r="P103" s="182">
        <f t="shared" si="1"/>
        <v>0</v>
      </c>
      <c r="Q103" s="182">
        <v>0.062</v>
      </c>
      <c r="R103" s="182">
        <f t="shared" si="2"/>
        <v>0.062</v>
      </c>
      <c r="S103" s="182">
        <v>0</v>
      </c>
      <c r="T103" s="183">
        <f t="shared" si="3"/>
        <v>0</v>
      </c>
      <c r="AR103" s="92" t="s">
        <v>652</v>
      </c>
      <c r="AT103" s="92" t="s">
        <v>433</v>
      </c>
      <c r="AU103" s="92" t="s">
        <v>82</v>
      </c>
      <c r="AY103" s="92" t="s">
        <v>131</v>
      </c>
      <c r="BE103" s="184">
        <f t="shared" si="4"/>
        <v>0</v>
      </c>
      <c r="BF103" s="184">
        <f t="shared" si="5"/>
        <v>0</v>
      </c>
      <c r="BG103" s="184">
        <f t="shared" si="6"/>
        <v>0</v>
      </c>
      <c r="BH103" s="184">
        <f t="shared" si="7"/>
        <v>0</v>
      </c>
      <c r="BI103" s="184">
        <f t="shared" si="8"/>
        <v>0</v>
      </c>
      <c r="BJ103" s="92" t="s">
        <v>136</v>
      </c>
      <c r="BK103" s="184">
        <f t="shared" si="9"/>
        <v>0</v>
      </c>
      <c r="BL103" s="92" t="s">
        <v>652</v>
      </c>
      <c r="BM103" s="92" t="s">
        <v>659</v>
      </c>
    </row>
    <row r="104" spans="2:65" s="102" customFormat="1" ht="25.5" customHeight="1">
      <c r="B104" s="103"/>
      <c r="C104" s="173" t="s">
        <v>164</v>
      </c>
      <c r="D104" s="173" t="s">
        <v>132</v>
      </c>
      <c r="E104" s="174" t="s">
        <v>660</v>
      </c>
      <c r="F104" s="175" t="s">
        <v>661</v>
      </c>
      <c r="G104" s="176" t="s">
        <v>278</v>
      </c>
      <c r="H104" s="177">
        <v>1</v>
      </c>
      <c r="I104" s="178"/>
      <c r="J104" s="179">
        <f t="shared" si="0"/>
        <v>0</v>
      </c>
      <c r="K104" s="175" t="s">
        <v>5</v>
      </c>
      <c r="L104" s="103"/>
      <c r="M104" s="180" t="s">
        <v>5</v>
      </c>
      <c r="N104" s="181" t="s">
        <v>45</v>
      </c>
      <c r="O104" s="104"/>
      <c r="P104" s="182">
        <f t="shared" si="1"/>
        <v>0</v>
      </c>
      <c r="Q104" s="182">
        <v>0</v>
      </c>
      <c r="R104" s="182">
        <f t="shared" si="2"/>
        <v>0</v>
      </c>
      <c r="S104" s="182">
        <v>0</v>
      </c>
      <c r="T104" s="183">
        <f t="shared" si="3"/>
        <v>0</v>
      </c>
      <c r="AR104" s="92" t="s">
        <v>327</v>
      </c>
      <c r="AT104" s="92" t="s">
        <v>132</v>
      </c>
      <c r="AU104" s="92" t="s">
        <v>82</v>
      </c>
      <c r="AY104" s="92" t="s">
        <v>131</v>
      </c>
      <c r="BE104" s="184">
        <f t="shared" si="4"/>
        <v>0</v>
      </c>
      <c r="BF104" s="184">
        <f t="shared" si="5"/>
        <v>0</v>
      </c>
      <c r="BG104" s="184">
        <f t="shared" si="6"/>
        <v>0</v>
      </c>
      <c r="BH104" s="184">
        <f t="shared" si="7"/>
        <v>0</v>
      </c>
      <c r="BI104" s="184">
        <f t="shared" si="8"/>
        <v>0</v>
      </c>
      <c r="BJ104" s="92" t="s">
        <v>136</v>
      </c>
      <c r="BK104" s="184">
        <f t="shared" si="9"/>
        <v>0</v>
      </c>
      <c r="BL104" s="92" t="s">
        <v>327</v>
      </c>
      <c r="BM104" s="92" t="s">
        <v>662</v>
      </c>
    </row>
    <row r="105" spans="2:65" s="102" customFormat="1" ht="16.5" customHeight="1">
      <c r="B105" s="103"/>
      <c r="C105" s="217" t="s">
        <v>168</v>
      </c>
      <c r="D105" s="217" t="s">
        <v>433</v>
      </c>
      <c r="E105" s="218" t="s">
        <v>663</v>
      </c>
      <c r="F105" s="219" t="s">
        <v>664</v>
      </c>
      <c r="G105" s="220" t="s">
        <v>278</v>
      </c>
      <c r="H105" s="221">
        <v>1</v>
      </c>
      <c r="I105" s="222"/>
      <c r="J105" s="223">
        <f t="shared" si="0"/>
        <v>0</v>
      </c>
      <c r="K105" s="219" t="s">
        <v>5</v>
      </c>
      <c r="L105" s="224"/>
      <c r="M105" s="225" t="s">
        <v>5</v>
      </c>
      <c r="N105" s="226" t="s">
        <v>45</v>
      </c>
      <c r="O105" s="104"/>
      <c r="P105" s="182">
        <f t="shared" si="1"/>
        <v>0</v>
      </c>
      <c r="Q105" s="182">
        <v>0.016</v>
      </c>
      <c r="R105" s="182">
        <f t="shared" si="2"/>
        <v>0.016</v>
      </c>
      <c r="S105" s="182">
        <v>0</v>
      </c>
      <c r="T105" s="183">
        <f t="shared" si="3"/>
        <v>0</v>
      </c>
      <c r="AR105" s="92" t="s">
        <v>652</v>
      </c>
      <c r="AT105" s="92" t="s">
        <v>433</v>
      </c>
      <c r="AU105" s="92" t="s">
        <v>82</v>
      </c>
      <c r="AY105" s="92" t="s">
        <v>131</v>
      </c>
      <c r="BE105" s="184">
        <f t="shared" si="4"/>
        <v>0</v>
      </c>
      <c r="BF105" s="184">
        <f t="shared" si="5"/>
        <v>0</v>
      </c>
      <c r="BG105" s="184">
        <f t="shared" si="6"/>
        <v>0</v>
      </c>
      <c r="BH105" s="184">
        <f t="shared" si="7"/>
        <v>0</v>
      </c>
      <c r="BI105" s="184">
        <f t="shared" si="8"/>
        <v>0</v>
      </c>
      <c r="BJ105" s="92" t="s">
        <v>136</v>
      </c>
      <c r="BK105" s="184">
        <f t="shared" si="9"/>
        <v>0</v>
      </c>
      <c r="BL105" s="92" t="s">
        <v>652</v>
      </c>
      <c r="BM105" s="92" t="s">
        <v>665</v>
      </c>
    </row>
    <row r="106" spans="2:65" s="102" customFormat="1" ht="16.5" customHeight="1">
      <c r="B106" s="103"/>
      <c r="C106" s="173" t="s">
        <v>129</v>
      </c>
      <c r="D106" s="173" t="s">
        <v>132</v>
      </c>
      <c r="E106" s="174" t="s">
        <v>666</v>
      </c>
      <c r="F106" s="175" t="s">
        <v>667</v>
      </c>
      <c r="G106" s="176" t="s">
        <v>278</v>
      </c>
      <c r="H106" s="177">
        <v>1</v>
      </c>
      <c r="I106" s="178"/>
      <c r="J106" s="179">
        <f t="shared" si="0"/>
        <v>0</v>
      </c>
      <c r="K106" s="175" t="s">
        <v>5</v>
      </c>
      <c r="L106" s="103"/>
      <c r="M106" s="180" t="s">
        <v>5</v>
      </c>
      <c r="N106" s="181" t="s">
        <v>45</v>
      </c>
      <c r="O106" s="104"/>
      <c r="P106" s="182">
        <f t="shared" si="1"/>
        <v>0</v>
      </c>
      <c r="Q106" s="182">
        <v>0</v>
      </c>
      <c r="R106" s="182">
        <f t="shared" si="2"/>
        <v>0</v>
      </c>
      <c r="S106" s="182">
        <v>0</v>
      </c>
      <c r="T106" s="183">
        <f t="shared" si="3"/>
        <v>0</v>
      </c>
      <c r="AR106" s="92" t="s">
        <v>327</v>
      </c>
      <c r="AT106" s="92" t="s">
        <v>132</v>
      </c>
      <c r="AU106" s="92" t="s">
        <v>82</v>
      </c>
      <c r="AY106" s="92" t="s">
        <v>131</v>
      </c>
      <c r="BE106" s="184">
        <f t="shared" si="4"/>
        <v>0</v>
      </c>
      <c r="BF106" s="184">
        <f t="shared" si="5"/>
        <v>0</v>
      </c>
      <c r="BG106" s="184">
        <f t="shared" si="6"/>
        <v>0</v>
      </c>
      <c r="BH106" s="184">
        <f t="shared" si="7"/>
        <v>0</v>
      </c>
      <c r="BI106" s="184">
        <f t="shared" si="8"/>
        <v>0</v>
      </c>
      <c r="BJ106" s="92" t="s">
        <v>136</v>
      </c>
      <c r="BK106" s="184">
        <f t="shared" si="9"/>
        <v>0</v>
      </c>
      <c r="BL106" s="92" t="s">
        <v>327</v>
      </c>
      <c r="BM106" s="92" t="s">
        <v>668</v>
      </c>
    </row>
    <row r="107" spans="2:65" s="102" customFormat="1" ht="16.5" customHeight="1">
      <c r="B107" s="103"/>
      <c r="C107" s="217" t="s">
        <v>176</v>
      </c>
      <c r="D107" s="217" t="s">
        <v>433</v>
      </c>
      <c r="E107" s="218" t="s">
        <v>669</v>
      </c>
      <c r="F107" s="219" t="s">
        <v>670</v>
      </c>
      <c r="G107" s="220" t="s">
        <v>278</v>
      </c>
      <c r="H107" s="221">
        <v>1</v>
      </c>
      <c r="I107" s="222"/>
      <c r="J107" s="223">
        <f t="shared" si="0"/>
        <v>0</v>
      </c>
      <c r="K107" s="219" t="s">
        <v>5</v>
      </c>
      <c r="L107" s="224"/>
      <c r="M107" s="225" t="s">
        <v>5</v>
      </c>
      <c r="N107" s="226" t="s">
        <v>45</v>
      </c>
      <c r="O107" s="104"/>
      <c r="P107" s="182">
        <f t="shared" si="1"/>
        <v>0</v>
      </c>
      <c r="Q107" s="182">
        <v>0.00052</v>
      </c>
      <c r="R107" s="182">
        <f t="shared" si="2"/>
        <v>0.00052</v>
      </c>
      <c r="S107" s="182">
        <v>0</v>
      </c>
      <c r="T107" s="183">
        <f t="shared" si="3"/>
        <v>0</v>
      </c>
      <c r="AR107" s="92" t="s">
        <v>652</v>
      </c>
      <c r="AT107" s="92" t="s">
        <v>433</v>
      </c>
      <c r="AU107" s="92" t="s">
        <v>82</v>
      </c>
      <c r="AY107" s="92" t="s">
        <v>131</v>
      </c>
      <c r="BE107" s="184">
        <f t="shared" si="4"/>
        <v>0</v>
      </c>
      <c r="BF107" s="184">
        <f t="shared" si="5"/>
        <v>0</v>
      </c>
      <c r="BG107" s="184">
        <f t="shared" si="6"/>
        <v>0</v>
      </c>
      <c r="BH107" s="184">
        <f t="shared" si="7"/>
        <v>0</v>
      </c>
      <c r="BI107" s="184">
        <f t="shared" si="8"/>
        <v>0</v>
      </c>
      <c r="BJ107" s="92" t="s">
        <v>136</v>
      </c>
      <c r="BK107" s="184">
        <f t="shared" si="9"/>
        <v>0</v>
      </c>
      <c r="BL107" s="92" t="s">
        <v>652</v>
      </c>
      <c r="BM107" s="92" t="s">
        <v>671</v>
      </c>
    </row>
    <row r="108" spans="2:65" s="102" customFormat="1" ht="25.5" customHeight="1">
      <c r="B108" s="103"/>
      <c r="C108" s="173" t="s">
        <v>186</v>
      </c>
      <c r="D108" s="173" t="s">
        <v>132</v>
      </c>
      <c r="E108" s="174" t="s">
        <v>672</v>
      </c>
      <c r="F108" s="175" t="s">
        <v>673</v>
      </c>
      <c r="G108" s="176" t="s">
        <v>285</v>
      </c>
      <c r="H108" s="177">
        <v>72</v>
      </c>
      <c r="I108" s="178"/>
      <c r="J108" s="179">
        <f t="shared" si="0"/>
        <v>0</v>
      </c>
      <c r="K108" s="175" t="s">
        <v>5</v>
      </c>
      <c r="L108" s="103"/>
      <c r="M108" s="180" t="s">
        <v>5</v>
      </c>
      <c r="N108" s="181" t="s">
        <v>45</v>
      </c>
      <c r="O108" s="104"/>
      <c r="P108" s="182">
        <f t="shared" si="1"/>
        <v>0</v>
      </c>
      <c r="Q108" s="182">
        <v>0</v>
      </c>
      <c r="R108" s="182">
        <f t="shared" si="2"/>
        <v>0</v>
      </c>
      <c r="S108" s="182">
        <v>0</v>
      </c>
      <c r="T108" s="183">
        <f t="shared" si="3"/>
        <v>0</v>
      </c>
      <c r="AR108" s="92" t="s">
        <v>327</v>
      </c>
      <c r="AT108" s="92" t="s">
        <v>132</v>
      </c>
      <c r="AU108" s="92" t="s">
        <v>82</v>
      </c>
      <c r="AY108" s="92" t="s">
        <v>131</v>
      </c>
      <c r="BE108" s="184">
        <f t="shared" si="4"/>
        <v>0</v>
      </c>
      <c r="BF108" s="184">
        <f t="shared" si="5"/>
        <v>0</v>
      </c>
      <c r="BG108" s="184">
        <f t="shared" si="6"/>
        <v>0</v>
      </c>
      <c r="BH108" s="184">
        <f t="shared" si="7"/>
        <v>0</v>
      </c>
      <c r="BI108" s="184">
        <f t="shared" si="8"/>
        <v>0</v>
      </c>
      <c r="BJ108" s="92" t="s">
        <v>136</v>
      </c>
      <c r="BK108" s="184">
        <f t="shared" si="9"/>
        <v>0</v>
      </c>
      <c r="BL108" s="92" t="s">
        <v>327</v>
      </c>
      <c r="BM108" s="92" t="s">
        <v>674</v>
      </c>
    </row>
    <row r="109" spans="2:65" s="102" customFormat="1" ht="16.5" customHeight="1">
      <c r="B109" s="103"/>
      <c r="C109" s="217" t="s">
        <v>192</v>
      </c>
      <c r="D109" s="217" t="s">
        <v>433</v>
      </c>
      <c r="E109" s="218" t="s">
        <v>675</v>
      </c>
      <c r="F109" s="219" t="s">
        <v>676</v>
      </c>
      <c r="G109" s="220" t="s">
        <v>677</v>
      </c>
      <c r="H109" s="221">
        <v>46.7</v>
      </c>
      <c r="I109" s="222"/>
      <c r="J109" s="223">
        <f t="shared" si="0"/>
        <v>0</v>
      </c>
      <c r="K109" s="219" t="s">
        <v>5</v>
      </c>
      <c r="L109" s="224"/>
      <c r="M109" s="225" t="s">
        <v>5</v>
      </c>
      <c r="N109" s="226" t="s">
        <v>45</v>
      </c>
      <c r="O109" s="104"/>
      <c r="P109" s="182">
        <f t="shared" si="1"/>
        <v>0</v>
      </c>
      <c r="Q109" s="182">
        <v>0.001</v>
      </c>
      <c r="R109" s="182">
        <f t="shared" si="2"/>
        <v>0.046700000000000005</v>
      </c>
      <c r="S109" s="182">
        <v>0</v>
      </c>
      <c r="T109" s="183">
        <f t="shared" si="3"/>
        <v>0</v>
      </c>
      <c r="AR109" s="92" t="s">
        <v>652</v>
      </c>
      <c r="AT109" s="92" t="s">
        <v>433</v>
      </c>
      <c r="AU109" s="92" t="s">
        <v>82</v>
      </c>
      <c r="AY109" s="92" t="s">
        <v>131</v>
      </c>
      <c r="BE109" s="184">
        <f t="shared" si="4"/>
        <v>0</v>
      </c>
      <c r="BF109" s="184">
        <f t="shared" si="5"/>
        <v>0</v>
      </c>
      <c r="BG109" s="184">
        <f t="shared" si="6"/>
        <v>0</v>
      </c>
      <c r="BH109" s="184">
        <f t="shared" si="7"/>
        <v>0</v>
      </c>
      <c r="BI109" s="184">
        <f t="shared" si="8"/>
        <v>0</v>
      </c>
      <c r="BJ109" s="92" t="s">
        <v>136</v>
      </c>
      <c r="BK109" s="184">
        <f t="shared" si="9"/>
        <v>0</v>
      </c>
      <c r="BL109" s="92" t="s">
        <v>652</v>
      </c>
      <c r="BM109" s="92" t="s">
        <v>678</v>
      </c>
    </row>
    <row r="110" spans="2:65" s="102" customFormat="1" ht="16.5" customHeight="1">
      <c r="B110" s="103"/>
      <c r="C110" s="173" t="s">
        <v>11</v>
      </c>
      <c r="D110" s="173" t="s">
        <v>132</v>
      </c>
      <c r="E110" s="174" t="s">
        <v>679</v>
      </c>
      <c r="F110" s="175" t="s">
        <v>680</v>
      </c>
      <c r="G110" s="176" t="s">
        <v>278</v>
      </c>
      <c r="H110" s="177">
        <v>7</v>
      </c>
      <c r="I110" s="178"/>
      <c r="J110" s="179">
        <f t="shared" si="0"/>
        <v>0</v>
      </c>
      <c r="K110" s="175" t="s">
        <v>5</v>
      </c>
      <c r="L110" s="103"/>
      <c r="M110" s="180" t="s">
        <v>5</v>
      </c>
      <c r="N110" s="181" t="s">
        <v>45</v>
      </c>
      <c r="O110" s="104"/>
      <c r="P110" s="182">
        <f t="shared" si="1"/>
        <v>0</v>
      </c>
      <c r="Q110" s="182">
        <v>0</v>
      </c>
      <c r="R110" s="182">
        <f t="shared" si="2"/>
        <v>0</v>
      </c>
      <c r="S110" s="182">
        <v>0</v>
      </c>
      <c r="T110" s="183">
        <f t="shared" si="3"/>
        <v>0</v>
      </c>
      <c r="AR110" s="92" t="s">
        <v>327</v>
      </c>
      <c r="AT110" s="92" t="s">
        <v>132</v>
      </c>
      <c r="AU110" s="92" t="s">
        <v>82</v>
      </c>
      <c r="AY110" s="92" t="s">
        <v>131</v>
      </c>
      <c r="BE110" s="184">
        <f t="shared" si="4"/>
        <v>0</v>
      </c>
      <c r="BF110" s="184">
        <f t="shared" si="5"/>
        <v>0</v>
      </c>
      <c r="BG110" s="184">
        <f t="shared" si="6"/>
        <v>0</v>
      </c>
      <c r="BH110" s="184">
        <f t="shared" si="7"/>
        <v>0</v>
      </c>
      <c r="BI110" s="184">
        <f t="shared" si="8"/>
        <v>0</v>
      </c>
      <c r="BJ110" s="92" t="s">
        <v>136</v>
      </c>
      <c r="BK110" s="184">
        <f t="shared" si="9"/>
        <v>0</v>
      </c>
      <c r="BL110" s="92" t="s">
        <v>327</v>
      </c>
      <c r="BM110" s="92" t="s">
        <v>681</v>
      </c>
    </row>
    <row r="111" spans="2:65" s="102" customFormat="1" ht="16.5" customHeight="1">
      <c r="B111" s="103"/>
      <c r="C111" s="217" t="s">
        <v>200</v>
      </c>
      <c r="D111" s="217" t="s">
        <v>433</v>
      </c>
      <c r="E111" s="218" t="s">
        <v>682</v>
      </c>
      <c r="F111" s="219" t="s">
        <v>683</v>
      </c>
      <c r="G111" s="220" t="s">
        <v>278</v>
      </c>
      <c r="H111" s="221">
        <v>1</v>
      </c>
      <c r="I111" s="222"/>
      <c r="J111" s="223">
        <f t="shared" si="0"/>
        <v>0</v>
      </c>
      <c r="K111" s="219" t="s">
        <v>5</v>
      </c>
      <c r="L111" s="224"/>
      <c r="M111" s="225" t="s">
        <v>5</v>
      </c>
      <c r="N111" s="226" t="s">
        <v>45</v>
      </c>
      <c r="O111" s="104"/>
      <c r="P111" s="182">
        <f t="shared" si="1"/>
        <v>0</v>
      </c>
      <c r="Q111" s="182">
        <v>0.00016</v>
      </c>
      <c r="R111" s="182">
        <f t="shared" si="2"/>
        <v>0.00016</v>
      </c>
      <c r="S111" s="182">
        <v>0</v>
      </c>
      <c r="T111" s="183">
        <f t="shared" si="3"/>
        <v>0</v>
      </c>
      <c r="AR111" s="92" t="s">
        <v>652</v>
      </c>
      <c r="AT111" s="92" t="s">
        <v>433</v>
      </c>
      <c r="AU111" s="92" t="s">
        <v>82</v>
      </c>
      <c r="AY111" s="92" t="s">
        <v>131</v>
      </c>
      <c r="BE111" s="184">
        <f t="shared" si="4"/>
        <v>0</v>
      </c>
      <c r="BF111" s="184">
        <f t="shared" si="5"/>
        <v>0</v>
      </c>
      <c r="BG111" s="184">
        <f t="shared" si="6"/>
        <v>0</v>
      </c>
      <c r="BH111" s="184">
        <f t="shared" si="7"/>
        <v>0</v>
      </c>
      <c r="BI111" s="184">
        <f t="shared" si="8"/>
        <v>0</v>
      </c>
      <c r="BJ111" s="92" t="s">
        <v>136</v>
      </c>
      <c r="BK111" s="184">
        <f t="shared" si="9"/>
        <v>0</v>
      </c>
      <c r="BL111" s="92" t="s">
        <v>652</v>
      </c>
      <c r="BM111" s="92" t="s">
        <v>684</v>
      </c>
    </row>
    <row r="112" spans="2:65" s="102" customFormat="1" ht="16.5" customHeight="1">
      <c r="B112" s="103"/>
      <c r="C112" s="217" t="s">
        <v>205</v>
      </c>
      <c r="D112" s="217" t="s">
        <v>433</v>
      </c>
      <c r="E112" s="218" t="s">
        <v>685</v>
      </c>
      <c r="F112" s="219" t="s">
        <v>686</v>
      </c>
      <c r="G112" s="220" t="s">
        <v>278</v>
      </c>
      <c r="H112" s="221">
        <v>6</v>
      </c>
      <c r="I112" s="222"/>
      <c r="J112" s="223">
        <f t="shared" si="0"/>
        <v>0</v>
      </c>
      <c r="K112" s="219" t="s">
        <v>5</v>
      </c>
      <c r="L112" s="224"/>
      <c r="M112" s="225" t="s">
        <v>5</v>
      </c>
      <c r="N112" s="226" t="s">
        <v>45</v>
      </c>
      <c r="O112" s="104"/>
      <c r="P112" s="182">
        <f t="shared" si="1"/>
        <v>0</v>
      </c>
      <c r="Q112" s="182">
        <v>0.00023</v>
      </c>
      <c r="R112" s="182">
        <f t="shared" si="2"/>
        <v>0.0013800000000000002</v>
      </c>
      <c r="S112" s="182">
        <v>0</v>
      </c>
      <c r="T112" s="183">
        <f t="shared" si="3"/>
        <v>0</v>
      </c>
      <c r="AR112" s="92" t="s">
        <v>652</v>
      </c>
      <c r="AT112" s="92" t="s">
        <v>433</v>
      </c>
      <c r="AU112" s="92" t="s">
        <v>82</v>
      </c>
      <c r="AY112" s="92" t="s">
        <v>131</v>
      </c>
      <c r="BE112" s="184">
        <f t="shared" si="4"/>
        <v>0</v>
      </c>
      <c r="BF112" s="184">
        <f t="shared" si="5"/>
        <v>0</v>
      </c>
      <c r="BG112" s="184">
        <f t="shared" si="6"/>
        <v>0</v>
      </c>
      <c r="BH112" s="184">
        <f t="shared" si="7"/>
        <v>0</v>
      </c>
      <c r="BI112" s="184">
        <f t="shared" si="8"/>
        <v>0</v>
      </c>
      <c r="BJ112" s="92" t="s">
        <v>136</v>
      </c>
      <c r="BK112" s="184">
        <f t="shared" si="9"/>
        <v>0</v>
      </c>
      <c r="BL112" s="92" t="s">
        <v>652</v>
      </c>
      <c r="BM112" s="92" t="s">
        <v>687</v>
      </c>
    </row>
    <row r="113" spans="2:65" s="102" customFormat="1" ht="25.5" customHeight="1">
      <c r="B113" s="103"/>
      <c r="C113" s="173" t="s">
        <v>210</v>
      </c>
      <c r="D113" s="173" t="s">
        <v>132</v>
      </c>
      <c r="E113" s="174" t="s">
        <v>688</v>
      </c>
      <c r="F113" s="175" t="s">
        <v>689</v>
      </c>
      <c r="G113" s="176" t="s">
        <v>285</v>
      </c>
      <c r="H113" s="177">
        <v>8</v>
      </c>
      <c r="I113" s="178"/>
      <c r="J113" s="179">
        <f t="shared" si="0"/>
        <v>0</v>
      </c>
      <c r="K113" s="175" t="s">
        <v>5</v>
      </c>
      <c r="L113" s="103"/>
      <c r="M113" s="180" t="s">
        <v>5</v>
      </c>
      <c r="N113" s="181" t="s">
        <v>45</v>
      </c>
      <c r="O113" s="104"/>
      <c r="P113" s="182">
        <f t="shared" si="1"/>
        <v>0</v>
      </c>
      <c r="Q113" s="182">
        <v>0</v>
      </c>
      <c r="R113" s="182">
        <f t="shared" si="2"/>
        <v>0</v>
      </c>
      <c r="S113" s="182">
        <v>0</v>
      </c>
      <c r="T113" s="183">
        <f t="shared" si="3"/>
        <v>0</v>
      </c>
      <c r="AR113" s="92" t="s">
        <v>327</v>
      </c>
      <c r="AT113" s="92" t="s">
        <v>132</v>
      </c>
      <c r="AU113" s="92" t="s">
        <v>82</v>
      </c>
      <c r="AY113" s="92" t="s">
        <v>131</v>
      </c>
      <c r="BE113" s="184">
        <f t="shared" si="4"/>
        <v>0</v>
      </c>
      <c r="BF113" s="184">
        <f t="shared" si="5"/>
        <v>0</v>
      </c>
      <c r="BG113" s="184">
        <f t="shared" si="6"/>
        <v>0</v>
      </c>
      <c r="BH113" s="184">
        <f t="shared" si="7"/>
        <v>0</v>
      </c>
      <c r="BI113" s="184">
        <f t="shared" si="8"/>
        <v>0</v>
      </c>
      <c r="BJ113" s="92" t="s">
        <v>136</v>
      </c>
      <c r="BK113" s="184">
        <f t="shared" si="9"/>
        <v>0</v>
      </c>
      <c r="BL113" s="92" t="s">
        <v>327</v>
      </c>
      <c r="BM113" s="92" t="s">
        <v>690</v>
      </c>
    </row>
    <row r="114" spans="2:65" s="102" customFormat="1" ht="16.5" customHeight="1">
      <c r="B114" s="103"/>
      <c r="C114" s="217" t="s">
        <v>214</v>
      </c>
      <c r="D114" s="217" t="s">
        <v>433</v>
      </c>
      <c r="E114" s="218" t="s">
        <v>691</v>
      </c>
      <c r="F114" s="219" t="s">
        <v>692</v>
      </c>
      <c r="G114" s="220" t="s">
        <v>285</v>
      </c>
      <c r="H114" s="221">
        <v>8</v>
      </c>
      <c r="I114" s="222"/>
      <c r="J114" s="223">
        <f t="shared" si="0"/>
        <v>0</v>
      </c>
      <c r="K114" s="219" t="s">
        <v>5</v>
      </c>
      <c r="L114" s="224"/>
      <c r="M114" s="225" t="s">
        <v>5</v>
      </c>
      <c r="N114" s="226" t="s">
        <v>45</v>
      </c>
      <c r="O114" s="104"/>
      <c r="P114" s="182">
        <f t="shared" si="1"/>
        <v>0</v>
      </c>
      <c r="Q114" s="182">
        <v>0.000117</v>
      </c>
      <c r="R114" s="182">
        <f t="shared" si="2"/>
        <v>0.000936</v>
      </c>
      <c r="S114" s="182">
        <v>0</v>
      </c>
      <c r="T114" s="183">
        <f t="shared" si="3"/>
        <v>0</v>
      </c>
      <c r="AR114" s="92" t="s">
        <v>652</v>
      </c>
      <c r="AT114" s="92" t="s">
        <v>433</v>
      </c>
      <c r="AU114" s="92" t="s">
        <v>82</v>
      </c>
      <c r="AY114" s="92" t="s">
        <v>131</v>
      </c>
      <c r="BE114" s="184">
        <f t="shared" si="4"/>
        <v>0</v>
      </c>
      <c r="BF114" s="184">
        <f t="shared" si="5"/>
        <v>0</v>
      </c>
      <c r="BG114" s="184">
        <f t="shared" si="6"/>
        <v>0</v>
      </c>
      <c r="BH114" s="184">
        <f t="shared" si="7"/>
        <v>0</v>
      </c>
      <c r="BI114" s="184">
        <f t="shared" si="8"/>
        <v>0</v>
      </c>
      <c r="BJ114" s="92" t="s">
        <v>136</v>
      </c>
      <c r="BK114" s="184">
        <f t="shared" si="9"/>
        <v>0</v>
      </c>
      <c r="BL114" s="92" t="s">
        <v>652</v>
      </c>
      <c r="BM114" s="92" t="s">
        <v>693</v>
      </c>
    </row>
    <row r="115" spans="2:65" s="102" customFormat="1" ht="16.5" customHeight="1">
      <c r="B115" s="103"/>
      <c r="C115" s="173" t="s">
        <v>217</v>
      </c>
      <c r="D115" s="173" t="s">
        <v>132</v>
      </c>
      <c r="E115" s="174" t="s">
        <v>694</v>
      </c>
      <c r="F115" s="175" t="s">
        <v>695</v>
      </c>
      <c r="G115" s="176" t="s">
        <v>285</v>
      </c>
      <c r="H115" s="177">
        <v>72</v>
      </c>
      <c r="I115" s="178"/>
      <c r="J115" s="179">
        <f t="shared" si="0"/>
        <v>0</v>
      </c>
      <c r="K115" s="175" t="s">
        <v>5</v>
      </c>
      <c r="L115" s="103"/>
      <c r="M115" s="180" t="s">
        <v>5</v>
      </c>
      <c r="N115" s="181" t="s">
        <v>45</v>
      </c>
      <c r="O115" s="104"/>
      <c r="P115" s="182">
        <f t="shared" si="1"/>
        <v>0</v>
      </c>
      <c r="Q115" s="182">
        <v>0</v>
      </c>
      <c r="R115" s="182">
        <f t="shared" si="2"/>
        <v>0</v>
      </c>
      <c r="S115" s="182">
        <v>0</v>
      </c>
      <c r="T115" s="183">
        <f t="shared" si="3"/>
        <v>0</v>
      </c>
      <c r="AR115" s="92" t="s">
        <v>327</v>
      </c>
      <c r="AT115" s="92" t="s">
        <v>132</v>
      </c>
      <c r="AU115" s="92" t="s">
        <v>82</v>
      </c>
      <c r="AY115" s="92" t="s">
        <v>131</v>
      </c>
      <c r="BE115" s="184">
        <f t="shared" si="4"/>
        <v>0</v>
      </c>
      <c r="BF115" s="184">
        <f t="shared" si="5"/>
        <v>0</v>
      </c>
      <c r="BG115" s="184">
        <f t="shared" si="6"/>
        <v>0</v>
      </c>
      <c r="BH115" s="184">
        <f t="shared" si="7"/>
        <v>0</v>
      </c>
      <c r="BI115" s="184">
        <f t="shared" si="8"/>
        <v>0</v>
      </c>
      <c r="BJ115" s="92" t="s">
        <v>136</v>
      </c>
      <c r="BK115" s="184">
        <f t="shared" si="9"/>
        <v>0</v>
      </c>
      <c r="BL115" s="92" t="s">
        <v>327</v>
      </c>
      <c r="BM115" s="92" t="s">
        <v>696</v>
      </c>
    </row>
    <row r="116" spans="2:65" s="102" customFormat="1" ht="16.5" customHeight="1">
      <c r="B116" s="103"/>
      <c r="C116" s="217" t="s">
        <v>10</v>
      </c>
      <c r="D116" s="217" t="s">
        <v>433</v>
      </c>
      <c r="E116" s="218" t="s">
        <v>697</v>
      </c>
      <c r="F116" s="219" t="s">
        <v>698</v>
      </c>
      <c r="G116" s="220" t="s">
        <v>285</v>
      </c>
      <c r="H116" s="221">
        <v>75.6</v>
      </c>
      <c r="I116" s="222"/>
      <c r="J116" s="223">
        <f t="shared" si="0"/>
        <v>0</v>
      </c>
      <c r="K116" s="219" t="s">
        <v>5</v>
      </c>
      <c r="L116" s="224"/>
      <c r="M116" s="225" t="s">
        <v>5</v>
      </c>
      <c r="N116" s="226" t="s">
        <v>45</v>
      </c>
      <c r="O116" s="104"/>
      <c r="P116" s="182">
        <f t="shared" si="1"/>
        <v>0</v>
      </c>
      <c r="Q116" s="182">
        <v>0.00061</v>
      </c>
      <c r="R116" s="182">
        <f t="shared" si="2"/>
        <v>0.046116</v>
      </c>
      <c r="S116" s="182">
        <v>0</v>
      </c>
      <c r="T116" s="183">
        <f t="shared" si="3"/>
        <v>0</v>
      </c>
      <c r="AR116" s="92" t="s">
        <v>652</v>
      </c>
      <c r="AT116" s="92" t="s">
        <v>433</v>
      </c>
      <c r="AU116" s="92" t="s">
        <v>82</v>
      </c>
      <c r="AY116" s="92" t="s">
        <v>131</v>
      </c>
      <c r="BE116" s="184">
        <f t="shared" si="4"/>
        <v>0</v>
      </c>
      <c r="BF116" s="184">
        <f t="shared" si="5"/>
        <v>0</v>
      </c>
      <c r="BG116" s="184">
        <f t="shared" si="6"/>
        <v>0</v>
      </c>
      <c r="BH116" s="184">
        <f t="shared" si="7"/>
        <v>0</v>
      </c>
      <c r="BI116" s="184">
        <f t="shared" si="8"/>
        <v>0</v>
      </c>
      <c r="BJ116" s="92" t="s">
        <v>136</v>
      </c>
      <c r="BK116" s="184">
        <f t="shared" si="9"/>
        <v>0</v>
      </c>
      <c r="BL116" s="92" t="s">
        <v>652</v>
      </c>
      <c r="BM116" s="92" t="s">
        <v>699</v>
      </c>
    </row>
    <row r="117" spans="2:63" s="163" customFormat="1" ht="29.85" customHeight="1">
      <c r="B117" s="162"/>
      <c r="D117" s="164" t="s">
        <v>71</v>
      </c>
      <c r="E117" s="215" t="s">
        <v>700</v>
      </c>
      <c r="F117" s="215" t="s">
        <v>701</v>
      </c>
      <c r="J117" s="216">
        <f>BK117</f>
        <v>0</v>
      </c>
      <c r="L117" s="162"/>
      <c r="M117" s="167"/>
      <c r="N117" s="168"/>
      <c r="O117" s="168"/>
      <c r="P117" s="169">
        <f>SUM(P118:P181)</f>
        <v>0</v>
      </c>
      <c r="Q117" s="168"/>
      <c r="R117" s="169">
        <f>SUM(R118:R181)</f>
        <v>5.3701153999999995</v>
      </c>
      <c r="S117" s="168"/>
      <c r="T117" s="170">
        <f>SUM(T118:T181)</f>
        <v>0</v>
      </c>
      <c r="AR117" s="164" t="s">
        <v>141</v>
      </c>
      <c r="AT117" s="171" t="s">
        <v>71</v>
      </c>
      <c r="AU117" s="171" t="s">
        <v>80</v>
      </c>
      <c r="AY117" s="164" t="s">
        <v>131</v>
      </c>
      <c r="BK117" s="172">
        <f>SUM(BK118:BK181)</f>
        <v>0</v>
      </c>
    </row>
    <row r="118" spans="2:65" s="102" customFormat="1" ht="16.5" customHeight="1">
      <c r="B118" s="103"/>
      <c r="C118" s="173" t="s">
        <v>227</v>
      </c>
      <c r="D118" s="173" t="s">
        <v>132</v>
      </c>
      <c r="E118" s="174" t="s">
        <v>702</v>
      </c>
      <c r="F118" s="175" t="s">
        <v>703</v>
      </c>
      <c r="G118" s="176" t="s">
        <v>704</v>
      </c>
      <c r="H118" s="177">
        <v>0.068</v>
      </c>
      <c r="I118" s="178"/>
      <c r="J118" s="179">
        <f>ROUND(I118*H118,2)</f>
        <v>0</v>
      </c>
      <c r="K118" s="175" t="s">
        <v>5</v>
      </c>
      <c r="L118" s="103"/>
      <c r="M118" s="180" t="s">
        <v>5</v>
      </c>
      <c r="N118" s="181" t="s">
        <v>45</v>
      </c>
      <c r="O118" s="104"/>
      <c r="P118" s="182">
        <f>O118*H118</f>
        <v>0</v>
      </c>
      <c r="Q118" s="182">
        <v>0.0088</v>
      </c>
      <c r="R118" s="182">
        <f>Q118*H118</f>
        <v>0.0005984000000000001</v>
      </c>
      <c r="S118" s="182">
        <v>0</v>
      </c>
      <c r="T118" s="183">
        <f>S118*H118</f>
        <v>0</v>
      </c>
      <c r="AR118" s="92" t="s">
        <v>327</v>
      </c>
      <c r="AT118" s="92" t="s">
        <v>132</v>
      </c>
      <c r="AU118" s="92" t="s">
        <v>82</v>
      </c>
      <c r="AY118" s="92" t="s">
        <v>131</v>
      </c>
      <c r="BE118" s="184">
        <f>IF(N118="základní",J118,0)</f>
        <v>0</v>
      </c>
      <c r="BF118" s="184">
        <f>IF(N118="snížená",J118,0)</f>
        <v>0</v>
      </c>
      <c r="BG118" s="184">
        <f>IF(N118="zákl. přenesená",J118,0)</f>
        <v>0</v>
      </c>
      <c r="BH118" s="184">
        <f>IF(N118="sníž. přenesená",J118,0)</f>
        <v>0</v>
      </c>
      <c r="BI118" s="184">
        <f>IF(N118="nulová",J118,0)</f>
        <v>0</v>
      </c>
      <c r="BJ118" s="92" t="s">
        <v>136</v>
      </c>
      <c r="BK118" s="184">
        <f>ROUND(I118*H118,2)</f>
        <v>0</v>
      </c>
      <c r="BL118" s="92" t="s">
        <v>327</v>
      </c>
      <c r="BM118" s="92" t="s">
        <v>705</v>
      </c>
    </row>
    <row r="119" spans="2:65" s="102" customFormat="1" ht="16.5" customHeight="1">
      <c r="B119" s="103"/>
      <c r="C119" s="173" t="s">
        <v>231</v>
      </c>
      <c r="D119" s="173" t="s">
        <v>132</v>
      </c>
      <c r="E119" s="174" t="s">
        <v>706</v>
      </c>
      <c r="F119" s="175" t="s">
        <v>707</v>
      </c>
      <c r="G119" s="176" t="s">
        <v>189</v>
      </c>
      <c r="H119" s="177">
        <v>11.5</v>
      </c>
      <c r="I119" s="178"/>
      <c r="J119" s="179">
        <f>ROUND(I119*H119,2)</f>
        <v>0</v>
      </c>
      <c r="K119" s="175" t="s">
        <v>5</v>
      </c>
      <c r="L119" s="103"/>
      <c r="M119" s="180" t="s">
        <v>5</v>
      </c>
      <c r="N119" s="181" t="s">
        <v>45</v>
      </c>
      <c r="O119" s="104"/>
      <c r="P119" s="182">
        <f>O119*H119</f>
        <v>0</v>
      </c>
      <c r="Q119" s="182">
        <v>0</v>
      </c>
      <c r="R119" s="182">
        <f>Q119*H119</f>
        <v>0</v>
      </c>
      <c r="S119" s="182">
        <v>0</v>
      </c>
      <c r="T119" s="183">
        <f>S119*H119</f>
        <v>0</v>
      </c>
      <c r="AR119" s="92" t="s">
        <v>327</v>
      </c>
      <c r="AT119" s="92" t="s">
        <v>132</v>
      </c>
      <c r="AU119" s="92" t="s">
        <v>82</v>
      </c>
      <c r="AY119" s="92" t="s">
        <v>131</v>
      </c>
      <c r="BE119" s="184">
        <f>IF(N119="základní",J119,0)</f>
        <v>0</v>
      </c>
      <c r="BF119" s="184">
        <f>IF(N119="snížená",J119,0)</f>
        <v>0</v>
      </c>
      <c r="BG119" s="184">
        <f>IF(N119="zákl. přenesená",J119,0)</f>
        <v>0</v>
      </c>
      <c r="BH119" s="184">
        <f>IF(N119="sníž. přenesená",J119,0)</f>
        <v>0</v>
      </c>
      <c r="BI119" s="184">
        <f>IF(N119="nulová",J119,0)</f>
        <v>0</v>
      </c>
      <c r="BJ119" s="92" t="s">
        <v>136</v>
      </c>
      <c r="BK119" s="184">
        <f>ROUND(I119*H119,2)</f>
        <v>0</v>
      </c>
      <c r="BL119" s="92" t="s">
        <v>327</v>
      </c>
      <c r="BM119" s="92" t="s">
        <v>708</v>
      </c>
    </row>
    <row r="120" spans="2:51" s="190" customFormat="1" ht="13.5">
      <c r="B120" s="189"/>
      <c r="D120" s="185" t="s">
        <v>182</v>
      </c>
      <c r="E120" s="191" t="s">
        <v>5</v>
      </c>
      <c r="F120" s="192" t="s">
        <v>709</v>
      </c>
      <c r="H120" s="193">
        <v>8.5</v>
      </c>
      <c r="L120" s="189"/>
      <c r="M120" s="194"/>
      <c r="N120" s="195"/>
      <c r="O120" s="195"/>
      <c r="P120" s="195"/>
      <c r="Q120" s="195"/>
      <c r="R120" s="195"/>
      <c r="S120" s="195"/>
      <c r="T120" s="196"/>
      <c r="AT120" s="191" t="s">
        <v>182</v>
      </c>
      <c r="AU120" s="191" t="s">
        <v>82</v>
      </c>
      <c r="AV120" s="190" t="s">
        <v>82</v>
      </c>
      <c r="AW120" s="190" t="s">
        <v>35</v>
      </c>
      <c r="AX120" s="190" t="s">
        <v>72</v>
      </c>
      <c r="AY120" s="191" t="s">
        <v>131</v>
      </c>
    </row>
    <row r="121" spans="2:51" s="190" customFormat="1" ht="13.5">
      <c r="B121" s="189"/>
      <c r="D121" s="185" t="s">
        <v>182</v>
      </c>
      <c r="E121" s="191" t="s">
        <v>5</v>
      </c>
      <c r="F121" s="192" t="s">
        <v>710</v>
      </c>
      <c r="H121" s="193">
        <v>3</v>
      </c>
      <c r="L121" s="189"/>
      <c r="M121" s="194"/>
      <c r="N121" s="195"/>
      <c r="O121" s="195"/>
      <c r="P121" s="195"/>
      <c r="Q121" s="195"/>
      <c r="R121" s="195"/>
      <c r="S121" s="195"/>
      <c r="T121" s="196"/>
      <c r="AT121" s="191" t="s">
        <v>182</v>
      </c>
      <c r="AU121" s="191" t="s">
        <v>82</v>
      </c>
      <c r="AV121" s="190" t="s">
        <v>82</v>
      </c>
      <c r="AW121" s="190" t="s">
        <v>35</v>
      </c>
      <c r="AX121" s="190" t="s">
        <v>72</v>
      </c>
      <c r="AY121" s="191" t="s">
        <v>131</v>
      </c>
    </row>
    <row r="122" spans="2:51" s="198" customFormat="1" ht="13.5">
      <c r="B122" s="197"/>
      <c r="D122" s="185" t="s">
        <v>182</v>
      </c>
      <c r="E122" s="199" t="s">
        <v>5</v>
      </c>
      <c r="F122" s="200" t="s">
        <v>185</v>
      </c>
      <c r="H122" s="201">
        <v>11.5</v>
      </c>
      <c r="L122" s="197"/>
      <c r="M122" s="202"/>
      <c r="N122" s="203"/>
      <c r="O122" s="203"/>
      <c r="P122" s="203"/>
      <c r="Q122" s="203"/>
      <c r="R122" s="203"/>
      <c r="S122" s="203"/>
      <c r="T122" s="204"/>
      <c r="AT122" s="199" t="s">
        <v>182</v>
      </c>
      <c r="AU122" s="199" t="s">
        <v>82</v>
      </c>
      <c r="AV122" s="198" t="s">
        <v>136</v>
      </c>
      <c r="AW122" s="198" t="s">
        <v>6</v>
      </c>
      <c r="AX122" s="198" t="s">
        <v>80</v>
      </c>
      <c r="AY122" s="199" t="s">
        <v>131</v>
      </c>
    </row>
    <row r="123" spans="2:65" s="102" customFormat="1" ht="25.5" customHeight="1">
      <c r="B123" s="103"/>
      <c r="C123" s="173" t="s">
        <v>234</v>
      </c>
      <c r="D123" s="173" t="s">
        <v>132</v>
      </c>
      <c r="E123" s="174" t="s">
        <v>711</v>
      </c>
      <c r="F123" s="175" t="s">
        <v>712</v>
      </c>
      <c r="G123" s="176" t="s">
        <v>285</v>
      </c>
      <c r="H123" s="177">
        <v>1</v>
      </c>
      <c r="I123" s="178"/>
      <c r="J123" s="179">
        <f>ROUND(I123*H123,2)</f>
        <v>0</v>
      </c>
      <c r="K123" s="175" t="s">
        <v>5</v>
      </c>
      <c r="L123" s="103"/>
      <c r="M123" s="180" t="s">
        <v>5</v>
      </c>
      <c r="N123" s="181" t="s">
        <v>45</v>
      </c>
      <c r="O123" s="104"/>
      <c r="P123" s="182">
        <f>O123*H123</f>
        <v>0</v>
      </c>
      <c r="Q123" s="182">
        <v>0</v>
      </c>
      <c r="R123" s="182">
        <f>Q123*H123</f>
        <v>0</v>
      </c>
      <c r="S123" s="182">
        <v>0</v>
      </c>
      <c r="T123" s="183">
        <f>S123*H123</f>
        <v>0</v>
      </c>
      <c r="AR123" s="92" t="s">
        <v>327</v>
      </c>
      <c r="AT123" s="92" t="s">
        <v>132</v>
      </c>
      <c r="AU123" s="92" t="s">
        <v>82</v>
      </c>
      <c r="AY123" s="92" t="s">
        <v>131</v>
      </c>
      <c r="BE123" s="184">
        <f>IF(N123="základní",J123,0)</f>
        <v>0</v>
      </c>
      <c r="BF123" s="184">
        <f>IF(N123="snížená",J123,0)</f>
        <v>0</v>
      </c>
      <c r="BG123" s="184">
        <f>IF(N123="zákl. přenesená",J123,0)</f>
        <v>0</v>
      </c>
      <c r="BH123" s="184">
        <f>IF(N123="sníž. přenesená",J123,0)</f>
        <v>0</v>
      </c>
      <c r="BI123" s="184">
        <f>IF(N123="nulová",J123,0)</f>
        <v>0</v>
      </c>
      <c r="BJ123" s="92" t="s">
        <v>136</v>
      </c>
      <c r="BK123" s="184">
        <f>ROUND(I123*H123,2)</f>
        <v>0</v>
      </c>
      <c r="BL123" s="92" t="s">
        <v>327</v>
      </c>
      <c r="BM123" s="92" t="s">
        <v>713</v>
      </c>
    </row>
    <row r="124" spans="2:65" s="102" customFormat="1" ht="25.5" customHeight="1">
      <c r="B124" s="103"/>
      <c r="C124" s="173" t="s">
        <v>242</v>
      </c>
      <c r="D124" s="173" t="s">
        <v>132</v>
      </c>
      <c r="E124" s="174" t="s">
        <v>714</v>
      </c>
      <c r="F124" s="175" t="s">
        <v>715</v>
      </c>
      <c r="G124" s="176" t="s">
        <v>278</v>
      </c>
      <c r="H124" s="177">
        <v>1</v>
      </c>
      <c r="I124" s="178"/>
      <c r="J124" s="179">
        <f>ROUND(I124*H124,2)</f>
        <v>0</v>
      </c>
      <c r="K124" s="175" t="s">
        <v>5</v>
      </c>
      <c r="L124" s="103"/>
      <c r="M124" s="180" t="s">
        <v>5</v>
      </c>
      <c r="N124" s="181" t="s">
        <v>45</v>
      </c>
      <c r="O124" s="104"/>
      <c r="P124" s="182">
        <f>O124*H124</f>
        <v>0</v>
      </c>
      <c r="Q124" s="182">
        <v>0</v>
      </c>
      <c r="R124" s="182">
        <f>Q124*H124</f>
        <v>0</v>
      </c>
      <c r="S124" s="182">
        <v>0</v>
      </c>
      <c r="T124" s="183">
        <f>S124*H124</f>
        <v>0</v>
      </c>
      <c r="AR124" s="92" t="s">
        <v>327</v>
      </c>
      <c r="AT124" s="92" t="s">
        <v>132</v>
      </c>
      <c r="AU124" s="92" t="s">
        <v>82</v>
      </c>
      <c r="AY124" s="92" t="s">
        <v>131</v>
      </c>
      <c r="BE124" s="184">
        <f>IF(N124="základní",J124,0)</f>
        <v>0</v>
      </c>
      <c r="BF124" s="184">
        <f>IF(N124="snížená",J124,0)</f>
        <v>0</v>
      </c>
      <c r="BG124" s="184">
        <f>IF(N124="zákl. přenesená",J124,0)</f>
        <v>0</v>
      </c>
      <c r="BH124" s="184">
        <f>IF(N124="sníž. přenesená",J124,0)</f>
        <v>0</v>
      </c>
      <c r="BI124" s="184">
        <f>IF(N124="nulová",J124,0)</f>
        <v>0</v>
      </c>
      <c r="BJ124" s="92" t="s">
        <v>136</v>
      </c>
      <c r="BK124" s="184">
        <f>ROUND(I124*H124,2)</f>
        <v>0</v>
      </c>
      <c r="BL124" s="92" t="s">
        <v>327</v>
      </c>
      <c r="BM124" s="92" t="s">
        <v>716</v>
      </c>
    </row>
    <row r="125" spans="2:65" s="102" customFormat="1" ht="25.5" customHeight="1">
      <c r="B125" s="103"/>
      <c r="C125" s="173" t="s">
        <v>238</v>
      </c>
      <c r="D125" s="173" t="s">
        <v>132</v>
      </c>
      <c r="E125" s="174" t="s">
        <v>717</v>
      </c>
      <c r="F125" s="175" t="s">
        <v>718</v>
      </c>
      <c r="G125" s="176" t="s">
        <v>179</v>
      </c>
      <c r="H125" s="177">
        <v>7.2</v>
      </c>
      <c r="I125" s="178"/>
      <c r="J125" s="179">
        <f>ROUND(I125*H125,2)</f>
        <v>0</v>
      </c>
      <c r="K125" s="175" t="s">
        <v>5</v>
      </c>
      <c r="L125" s="103"/>
      <c r="M125" s="180" t="s">
        <v>5</v>
      </c>
      <c r="N125" s="181" t="s">
        <v>45</v>
      </c>
      <c r="O125" s="104"/>
      <c r="P125" s="182">
        <f>O125*H125</f>
        <v>0</v>
      </c>
      <c r="Q125" s="182">
        <v>0</v>
      </c>
      <c r="R125" s="182">
        <f>Q125*H125</f>
        <v>0</v>
      </c>
      <c r="S125" s="182">
        <v>0</v>
      </c>
      <c r="T125" s="183">
        <f>S125*H125</f>
        <v>0</v>
      </c>
      <c r="AR125" s="92" t="s">
        <v>327</v>
      </c>
      <c r="AT125" s="92" t="s">
        <v>132</v>
      </c>
      <c r="AU125" s="92" t="s">
        <v>82</v>
      </c>
      <c r="AY125" s="92" t="s">
        <v>131</v>
      </c>
      <c r="BE125" s="184">
        <f>IF(N125="základní",J125,0)</f>
        <v>0</v>
      </c>
      <c r="BF125" s="184">
        <f>IF(N125="snížená",J125,0)</f>
        <v>0</v>
      </c>
      <c r="BG125" s="184">
        <f>IF(N125="zákl. přenesená",J125,0)</f>
        <v>0</v>
      </c>
      <c r="BH125" s="184">
        <f>IF(N125="sníž. přenesená",J125,0)</f>
        <v>0</v>
      </c>
      <c r="BI125" s="184">
        <f>IF(N125="nulová",J125,0)</f>
        <v>0</v>
      </c>
      <c r="BJ125" s="92" t="s">
        <v>136</v>
      </c>
      <c r="BK125" s="184">
        <f>ROUND(I125*H125,2)</f>
        <v>0</v>
      </c>
      <c r="BL125" s="92" t="s">
        <v>327</v>
      </c>
      <c r="BM125" s="92" t="s">
        <v>719</v>
      </c>
    </row>
    <row r="126" spans="2:51" s="190" customFormat="1" ht="13.5">
      <c r="B126" s="189"/>
      <c r="D126" s="185" t="s">
        <v>182</v>
      </c>
      <c r="E126" s="191" t="s">
        <v>5</v>
      </c>
      <c r="F126" s="192" t="s">
        <v>720</v>
      </c>
      <c r="H126" s="193">
        <v>7.2</v>
      </c>
      <c r="L126" s="189"/>
      <c r="M126" s="194"/>
      <c r="N126" s="195"/>
      <c r="O126" s="195"/>
      <c r="P126" s="195"/>
      <c r="Q126" s="195"/>
      <c r="R126" s="195"/>
      <c r="S126" s="195"/>
      <c r="T126" s="196"/>
      <c r="AT126" s="191" t="s">
        <v>182</v>
      </c>
      <c r="AU126" s="191" t="s">
        <v>82</v>
      </c>
      <c r="AV126" s="190" t="s">
        <v>82</v>
      </c>
      <c r="AW126" s="190" t="s">
        <v>35</v>
      </c>
      <c r="AX126" s="190" t="s">
        <v>72</v>
      </c>
      <c r="AY126" s="191" t="s">
        <v>131</v>
      </c>
    </row>
    <row r="127" spans="2:51" s="198" customFormat="1" ht="13.5">
      <c r="B127" s="197"/>
      <c r="D127" s="185" t="s">
        <v>182</v>
      </c>
      <c r="E127" s="199" t="s">
        <v>5</v>
      </c>
      <c r="F127" s="200" t="s">
        <v>185</v>
      </c>
      <c r="H127" s="201">
        <v>7.2</v>
      </c>
      <c r="L127" s="197"/>
      <c r="M127" s="202"/>
      <c r="N127" s="203"/>
      <c r="O127" s="203"/>
      <c r="P127" s="203"/>
      <c r="Q127" s="203"/>
      <c r="R127" s="203"/>
      <c r="S127" s="203"/>
      <c r="T127" s="204"/>
      <c r="AT127" s="199" t="s">
        <v>182</v>
      </c>
      <c r="AU127" s="199" t="s">
        <v>82</v>
      </c>
      <c r="AV127" s="198" t="s">
        <v>136</v>
      </c>
      <c r="AW127" s="198" t="s">
        <v>6</v>
      </c>
      <c r="AX127" s="198" t="s">
        <v>80</v>
      </c>
      <c r="AY127" s="199" t="s">
        <v>131</v>
      </c>
    </row>
    <row r="128" spans="2:65" s="102" customFormat="1" ht="16.5" customHeight="1">
      <c r="B128" s="103"/>
      <c r="C128" s="173" t="s">
        <v>251</v>
      </c>
      <c r="D128" s="173" t="s">
        <v>132</v>
      </c>
      <c r="E128" s="174" t="s">
        <v>721</v>
      </c>
      <c r="F128" s="175" t="s">
        <v>722</v>
      </c>
      <c r="G128" s="176" t="s">
        <v>179</v>
      </c>
      <c r="H128" s="177">
        <v>0.3</v>
      </c>
      <c r="I128" s="178"/>
      <c r="J128" s="179">
        <f>ROUND(I128*H128,2)</f>
        <v>0</v>
      </c>
      <c r="K128" s="175" t="s">
        <v>5</v>
      </c>
      <c r="L128" s="103"/>
      <c r="M128" s="180" t="s">
        <v>5</v>
      </c>
      <c r="N128" s="181" t="s">
        <v>45</v>
      </c>
      <c r="O128" s="104"/>
      <c r="P128" s="182">
        <f>O128*H128</f>
        <v>0</v>
      </c>
      <c r="Q128" s="182">
        <v>2.25634</v>
      </c>
      <c r="R128" s="182">
        <f>Q128*H128</f>
        <v>0.6769019999999999</v>
      </c>
      <c r="S128" s="182">
        <v>0</v>
      </c>
      <c r="T128" s="183">
        <f>S128*H128</f>
        <v>0</v>
      </c>
      <c r="AR128" s="92" t="s">
        <v>327</v>
      </c>
      <c r="AT128" s="92" t="s">
        <v>132</v>
      </c>
      <c r="AU128" s="92" t="s">
        <v>82</v>
      </c>
      <c r="AY128" s="92" t="s">
        <v>131</v>
      </c>
      <c r="BE128" s="184">
        <f>IF(N128="základní",J128,0)</f>
        <v>0</v>
      </c>
      <c r="BF128" s="184">
        <f>IF(N128="snížená",J128,0)</f>
        <v>0</v>
      </c>
      <c r="BG128" s="184">
        <f>IF(N128="zákl. přenesená",J128,0)</f>
        <v>0</v>
      </c>
      <c r="BH128" s="184">
        <f>IF(N128="sníž. přenesená",J128,0)</f>
        <v>0</v>
      </c>
      <c r="BI128" s="184">
        <f>IF(N128="nulová",J128,0)</f>
        <v>0</v>
      </c>
      <c r="BJ128" s="92" t="s">
        <v>136</v>
      </c>
      <c r="BK128" s="184">
        <f>ROUND(I128*H128,2)</f>
        <v>0</v>
      </c>
      <c r="BL128" s="92" t="s">
        <v>327</v>
      </c>
      <c r="BM128" s="92" t="s">
        <v>723</v>
      </c>
    </row>
    <row r="129" spans="2:65" s="102" customFormat="1" ht="16.5" customHeight="1">
      <c r="B129" s="103"/>
      <c r="C129" s="217" t="s">
        <v>245</v>
      </c>
      <c r="D129" s="217" t="s">
        <v>433</v>
      </c>
      <c r="E129" s="218" t="s">
        <v>724</v>
      </c>
      <c r="F129" s="219" t="s">
        <v>725</v>
      </c>
      <c r="G129" s="220" t="s">
        <v>278</v>
      </c>
      <c r="H129" s="221">
        <v>0.24</v>
      </c>
      <c r="I129" s="222"/>
      <c r="J129" s="223">
        <f>ROUND(I129*H129,2)</f>
        <v>0</v>
      </c>
      <c r="K129" s="219" t="s">
        <v>5</v>
      </c>
      <c r="L129" s="224"/>
      <c r="M129" s="225" t="s">
        <v>5</v>
      </c>
      <c r="N129" s="226" t="s">
        <v>45</v>
      </c>
      <c r="O129" s="104"/>
      <c r="P129" s="182">
        <f>O129*H129</f>
        <v>0</v>
      </c>
      <c r="Q129" s="182">
        <v>0.03757</v>
      </c>
      <c r="R129" s="182">
        <f>Q129*H129</f>
        <v>0.0090168</v>
      </c>
      <c r="S129" s="182">
        <v>0</v>
      </c>
      <c r="T129" s="183">
        <f>S129*H129</f>
        <v>0</v>
      </c>
      <c r="AR129" s="92" t="s">
        <v>652</v>
      </c>
      <c r="AT129" s="92" t="s">
        <v>433</v>
      </c>
      <c r="AU129" s="92" t="s">
        <v>82</v>
      </c>
      <c r="AY129" s="92" t="s">
        <v>131</v>
      </c>
      <c r="BE129" s="184">
        <f>IF(N129="základní",J129,0)</f>
        <v>0</v>
      </c>
      <c r="BF129" s="184">
        <f>IF(N129="snížená",J129,0)</f>
        <v>0</v>
      </c>
      <c r="BG129" s="184">
        <f>IF(N129="zákl. přenesená",J129,0)</f>
        <v>0</v>
      </c>
      <c r="BH129" s="184">
        <f>IF(N129="sníž. přenesená",J129,0)</f>
        <v>0</v>
      </c>
      <c r="BI129" s="184">
        <f>IF(N129="nulová",J129,0)</f>
        <v>0</v>
      </c>
      <c r="BJ129" s="92" t="s">
        <v>136</v>
      </c>
      <c r="BK129" s="184">
        <f>ROUND(I129*H129,2)</f>
        <v>0</v>
      </c>
      <c r="BL129" s="92" t="s">
        <v>652</v>
      </c>
      <c r="BM129" s="92" t="s">
        <v>726</v>
      </c>
    </row>
    <row r="130" spans="2:51" s="190" customFormat="1" ht="13.5">
      <c r="B130" s="189"/>
      <c r="D130" s="185" t="s">
        <v>182</v>
      </c>
      <c r="E130" s="191" t="s">
        <v>5</v>
      </c>
      <c r="F130" s="192" t="s">
        <v>727</v>
      </c>
      <c r="H130" s="193">
        <v>0.24</v>
      </c>
      <c r="L130" s="189"/>
      <c r="M130" s="194"/>
      <c r="N130" s="195"/>
      <c r="O130" s="195"/>
      <c r="P130" s="195"/>
      <c r="Q130" s="195"/>
      <c r="R130" s="195"/>
      <c r="S130" s="195"/>
      <c r="T130" s="196"/>
      <c r="AT130" s="191" t="s">
        <v>182</v>
      </c>
      <c r="AU130" s="191" t="s">
        <v>82</v>
      </c>
      <c r="AV130" s="190" t="s">
        <v>82</v>
      </c>
      <c r="AW130" s="190" t="s">
        <v>35</v>
      </c>
      <c r="AX130" s="190" t="s">
        <v>72</v>
      </c>
      <c r="AY130" s="191" t="s">
        <v>131</v>
      </c>
    </row>
    <row r="131" spans="2:51" s="198" customFormat="1" ht="13.5">
      <c r="B131" s="197"/>
      <c r="D131" s="185" t="s">
        <v>182</v>
      </c>
      <c r="E131" s="199" t="s">
        <v>5</v>
      </c>
      <c r="F131" s="200" t="s">
        <v>185</v>
      </c>
      <c r="H131" s="201">
        <v>0.24</v>
      </c>
      <c r="L131" s="197"/>
      <c r="M131" s="202"/>
      <c r="N131" s="203"/>
      <c r="O131" s="203"/>
      <c r="P131" s="203"/>
      <c r="Q131" s="203"/>
      <c r="R131" s="203"/>
      <c r="S131" s="203"/>
      <c r="T131" s="204"/>
      <c r="AT131" s="199" t="s">
        <v>182</v>
      </c>
      <c r="AU131" s="199" t="s">
        <v>82</v>
      </c>
      <c r="AV131" s="198" t="s">
        <v>136</v>
      </c>
      <c r="AW131" s="198" t="s">
        <v>6</v>
      </c>
      <c r="AX131" s="198" t="s">
        <v>80</v>
      </c>
      <c r="AY131" s="199" t="s">
        <v>131</v>
      </c>
    </row>
    <row r="132" spans="2:65" s="102" customFormat="1" ht="16.5" customHeight="1">
      <c r="B132" s="103"/>
      <c r="C132" s="173" t="s">
        <v>260</v>
      </c>
      <c r="D132" s="173" t="s">
        <v>132</v>
      </c>
      <c r="E132" s="174" t="s">
        <v>728</v>
      </c>
      <c r="F132" s="175" t="s">
        <v>729</v>
      </c>
      <c r="G132" s="176" t="s">
        <v>189</v>
      </c>
      <c r="H132" s="177">
        <v>0.96</v>
      </c>
      <c r="I132" s="178"/>
      <c r="J132" s="179">
        <f>ROUND(I132*H132,2)</f>
        <v>0</v>
      </c>
      <c r="K132" s="175" t="s">
        <v>5</v>
      </c>
      <c r="L132" s="103"/>
      <c r="M132" s="180" t="s">
        <v>5</v>
      </c>
      <c r="N132" s="181" t="s">
        <v>45</v>
      </c>
      <c r="O132" s="104"/>
      <c r="P132" s="182">
        <f>O132*H132</f>
        <v>0</v>
      </c>
      <c r="Q132" s="182">
        <v>0.00117</v>
      </c>
      <c r="R132" s="182">
        <f>Q132*H132</f>
        <v>0.0011232</v>
      </c>
      <c r="S132" s="182">
        <v>0</v>
      </c>
      <c r="T132" s="183">
        <f>S132*H132</f>
        <v>0</v>
      </c>
      <c r="AR132" s="92" t="s">
        <v>327</v>
      </c>
      <c r="AT132" s="92" t="s">
        <v>132</v>
      </c>
      <c r="AU132" s="92" t="s">
        <v>82</v>
      </c>
      <c r="AY132" s="92" t="s">
        <v>131</v>
      </c>
      <c r="BE132" s="184">
        <f>IF(N132="základní",J132,0)</f>
        <v>0</v>
      </c>
      <c r="BF132" s="184">
        <f>IF(N132="snížená",J132,0)</f>
        <v>0</v>
      </c>
      <c r="BG132" s="184">
        <f>IF(N132="zákl. přenesená",J132,0)</f>
        <v>0</v>
      </c>
      <c r="BH132" s="184">
        <f>IF(N132="sníž. přenesená",J132,0)</f>
        <v>0</v>
      </c>
      <c r="BI132" s="184">
        <f>IF(N132="nulová",J132,0)</f>
        <v>0</v>
      </c>
      <c r="BJ132" s="92" t="s">
        <v>136</v>
      </c>
      <c r="BK132" s="184">
        <f>ROUND(I132*H132,2)</f>
        <v>0</v>
      </c>
      <c r="BL132" s="92" t="s">
        <v>327</v>
      </c>
      <c r="BM132" s="92" t="s">
        <v>730</v>
      </c>
    </row>
    <row r="133" spans="2:51" s="190" customFormat="1" ht="13.5">
      <c r="B133" s="189"/>
      <c r="D133" s="185" t="s">
        <v>182</v>
      </c>
      <c r="E133" s="191" t="s">
        <v>5</v>
      </c>
      <c r="F133" s="192" t="s">
        <v>731</v>
      </c>
      <c r="H133" s="193">
        <v>0.96</v>
      </c>
      <c r="L133" s="189"/>
      <c r="M133" s="194"/>
      <c r="N133" s="195"/>
      <c r="O133" s="195"/>
      <c r="P133" s="195"/>
      <c r="Q133" s="195"/>
      <c r="R133" s="195"/>
      <c r="S133" s="195"/>
      <c r="T133" s="196"/>
      <c r="AT133" s="191" t="s">
        <v>182</v>
      </c>
      <c r="AU133" s="191" t="s">
        <v>82</v>
      </c>
      <c r="AV133" s="190" t="s">
        <v>82</v>
      </c>
      <c r="AW133" s="190" t="s">
        <v>35</v>
      </c>
      <c r="AX133" s="190" t="s">
        <v>72</v>
      </c>
      <c r="AY133" s="191" t="s">
        <v>131</v>
      </c>
    </row>
    <row r="134" spans="2:51" s="198" customFormat="1" ht="13.5">
      <c r="B134" s="197"/>
      <c r="D134" s="185" t="s">
        <v>182</v>
      </c>
      <c r="E134" s="199" t="s">
        <v>5</v>
      </c>
      <c r="F134" s="200" t="s">
        <v>185</v>
      </c>
      <c r="H134" s="201">
        <v>0.96</v>
      </c>
      <c r="L134" s="197"/>
      <c r="M134" s="202"/>
      <c r="N134" s="203"/>
      <c r="O134" s="203"/>
      <c r="P134" s="203"/>
      <c r="Q134" s="203"/>
      <c r="R134" s="203"/>
      <c r="S134" s="203"/>
      <c r="T134" s="204"/>
      <c r="AT134" s="199" t="s">
        <v>182</v>
      </c>
      <c r="AU134" s="199" t="s">
        <v>82</v>
      </c>
      <c r="AV134" s="198" t="s">
        <v>136</v>
      </c>
      <c r="AW134" s="198" t="s">
        <v>6</v>
      </c>
      <c r="AX134" s="198" t="s">
        <v>80</v>
      </c>
      <c r="AY134" s="199" t="s">
        <v>131</v>
      </c>
    </row>
    <row r="135" spans="2:65" s="102" customFormat="1" ht="16.5" customHeight="1">
      <c r="B135" s="103"/>
      <c r="C135" s="173" t="s">
        <v>249</v>
      </c>
      <c r="D135" s="173" t="s">
        <v>132</v>
      </c>
      <c r="E135" s="174" t="s">
        <v>732</v>
      </c>
      <c r="F135" s="175" t="s">
        <v>733</v>
      </c>
      <c r="G135" s="176" t="s">
        <v>189</v>
      </c>
      <c r="H135" s="177">
        <v>0.96</v>
      </c>
      <c r="I135" s="178"/>
      <c r="J135" s="179">
        <f aca="true" t="shared" si="10" ref="J135:J153">ROUND(I135*H135,2)</f>
        <v>0</v>
      </c>
      <c r="K135" s="175" t="s">
        <v>5</v>
      </c>
      <c r="L135" s="103"/>
      <c r="M135" s="180" t="s">
        <v>5</v>
      </c>
      <c r="N135" s="181" t="s">
        <v>45</v>
      </c>
      <c r="O135" s="104"/>
      <c r="P135" s="182">
        <f aca="true" t="shared" si="11" ref="P135:P153">O135*H135</f>
        <v>0</v>
      </c>
      <c r="Q135" s="182">
        <v>0</v>
      </c>
      <c r="R135" s="182">
        <f aca="true" t="shared" si="12" ref="R135:R153">Q135*H135</f>
        <v>0</v>
      </c>
      <c r="S135" s="182">
        <v>0</v>
      </c>
      <c r="T135" s="183">
        <f aca="true" t="shared" si="13" ref="T135:T153">S135*H135</f>
        <v>0</v>
      </c>
      <c r="AR135" s="92" t="s">
        <v>327</v>
      </c>
      <c r="AT135" s="92" t="s">
        <v>132</v>
      </c>
      <c r="AU135" s="92" t="s">
        <v>82</v>
      </c>
      <c r="AY135" s="92" t="s">
        <v>131</v>
      </c>
      <c r="BE135" s="184">
        <f aca="true" t="shared" si="14" ref="BE135:BE153">IF(N135="základní",J135,0)</f>
        <v>0</v>
      </c>
      <c r="BF135" s="184">
        <f aca="true" t="shared" si="15" ref="BF135:BF153">IF(N135="snížená",J135,0)</f>
        <v>0</v>
      </c>
      <c r="BG135" s="184">
        <f aca="true" t="shared" si="16" ref="BG135:BG153">IF(N135="zákl. přenesená",J135,0)</f>
        <v>0</v>
      </c>
      <c r="BH135" s="184">
        <f aca="true" t="shared" si="17" ref="BH135:BH153">IF(N135="sníž. přenesená",J135,0)</f>
        <v>0</v>
      </c>
      <c r="BI135" s="184">
        <f aca="true" t="shared" si="18" ref="BI135:BI153">IF(N135="nulová",J135,0)</f>
        <v>0</v>
      </c>
      <c r="BJ135" s="92" t="s">
        <v>136</v>
      </c>
      <c r="BK135" s="184">
        <f aca="true" t="shared" si="19" ref="BK135:BK153">ROUND(I135*H135,2)</f>
        <v>0</v>
      </c>
      <c r="BL135" s="92" t="s">
        <v>327</v>
      </c>
      <c r="BM135" s="92" t="s">
        <v>734</v>
      </c>
    </row>
    <row r="136" spans="2:65" s="102" customFormat="1" ht="25.5" customHeight="1">
      <c r="B136" s="103"/>
      <c r="C136" s="173" t="s">
        <v>268</v>
      </c>
      <c r="D136" s="173" t="s">
        <v>132</v>
      </c>
      <c r="E136" s="174" t="s">
        <v>735</v>
      </c>
      <c r="F136" s="175" t="s">
        <v>736</v>
      </c>
      <c r="G136" s="176" t="s">
        <v>285</v>
      </c>
      <c r="H136" s="177">
        <v>17</v>
      </c>
      <c r="I136" s="178"/>
      <c r="J136" s="179">
        <f t="shared" si="10"/>
        <v>0</v>
      </c>
      <c r="K136" s="175" t="s">
        <v>5</v>
      </c>
      <c r="L136" s="103"/>
      <c r="M136" s="180" t="s">
        <v>5</v>
      </c>
      <c r="N136" s="181" t="s">
        <v>45</v>
      </c>
      <c r="O136" s="104"/>
      <c r="P136" s="182">
        <f t="shared" si="11"/>
        <v>0</v>
      </c>
      <c r="Q136" s="182">
        <v>0</v>
      </c>
      <c r="R136" s="182">
        <f t="shared" si="12"/>
        <v>0</v>
      </c>
      <c r="S136" s="182">
        <v>0</v>
      </c>
      <c r="T136" s="183">
        <f t="shared" si="13"/>
        <v>0</v>
      </c>
      <c r="AR136" s="92" t="s">
        <v>327</v>
      </c>
      <c r="AT136" s="92" t="s">
        <v>132</v>
      </c>
      <c r="AU136" s="92" t="s">
        <v>82</v>
      </c>
      <c r="AY136" s="92" t="s">
        <v>131</v>
      </c>
      <c r="BE136" s="184">
        <f t="shared" si="14"/>
        <v>0</v>
      </c>
      <c r="BF136" s="184">
        <f t="shared" si="15"/>
        <v>0</v>
      </c>
      <c r="BG136" s="184">
        <f t="shared" si="16"/>
        <v>0</v>
      </c>
      <c r="BH136" s="184">
        <f t="shared" si="17"/>
        <v>0</v>
      </c>
      <c r="BI136" s="184">
        <f t="shared" si="18"/>
        <v>0</v>
      </c>
      <c r="BJ136" s="92" t="s">
        <v>136</v>
      </c>
      <c r="BK136" s="184">
        <f t="shared" si="19"/>
        <v>0</v>
      </c>
      <c r="BL136" s="92" t="s">
        <v>327</v>
      </c>
      <c r="BM136" s="92" t="s">
        <v>737</v>
      </c>
    </row>
    <row r="137" spans="2:65" s="102" customFormat="1" ht="25.5" customHeight="1">
      <c r="B137" s="103"/>
      <c r="C137" s="173" t="s">
        <v>254</v>
      </c>
      <c r="D137" s="173" t="s">
        <v>132</v>
      </c>
      <c r="E137" s="174" t="s">
        <v>738</v>
      </c>
      <c r="F137" s="175" t="s">
        <v>739</v>
      </c>
      <c r="G137" s="176" t="s">
        <v>285</v>
      </c>
      <c r="H137" s="177">
        <v>32</v>
      </c>
      <c r="I137" s="178"/>
      <c r="J137" s="179">
        <f t="shared" si="10"/>
        <v>0</v>
      </c>
      <c r="K137" s="175" t="s">
        <v>5</v>
      </c>
      <c r="L137" s="103"/>
      <c r="M137" s="180" t="s">
        <v>5</v>
      </c>
      <c r="N137" s="181" t="s">
        <v>45</v>
      </c>
      <c r="O137" s="104"/>
      <c r="P137" s="182">
        <f t="shared" si="11"/>
        <v>0</v>
      </c>
      <c r="Q137" s="182">
        <v>0</v>
      </c>
      <c r="R137" s="182">
        <f t="shared" si="12"/>
        <v>0</v>
      </c>
      <c r="S137" s="182">
        <v>0</v>
      </c>
      <c r="T137" s="183">
        <f t="shared" si="13"/>
        <v>0</v>
      </c>
      <c r="AR137" s="92" t="s">
        <v>327</v>
      </c>
      <c r="AT137" s="92" t="s">
        <v>132</v>
      </c>
      <c r="AU137" s="92" t="s">
        <v>82</v>
      </c>
      <c r="AY137" s="92" t="s">
        <v>131</v>
      </c>
      <c r="BE137" s="184">
        <f t="shared" si="14"/>
        <v>0</v>
      </c>
      <c r="BF137" s="184">
        <f t="shared" si="15"/>
        <v>0</v>
      </c>
      <c r="BG137" s="184">
        <f t="shared" si="16"/>
        <v>0</v>
      </c>
      <c r="BH137" s="184">
        <f t="shared" si="17"/>
        <v>0</v>
      </c>
      <c r="BI137" s="184">
        <f t="shared" si="18"/>
        <v>0</v>
      </c>
      <c r="BJ137" s="92" t="s">
        <v>136</v>
      </c>
      <c r="BK137" s="184">
        <f t="shared" si="19"/>
        <v>0</v>
      </c>
      <c r="BL137" s="92" t="s">
        <v>327</v>
      </c>
      <c r="BM137" s="92" t="s">
        <v>740</v>
      </c>
    </row>
    <row r="138" spans="2:65" s="102" customFormat="1" ht="25.5" customHeight="1">
      <c r="B138" s="103"/>
      <c r="C138" s="173" t="s">
        <v>275</v>
      </c>
      <c r="D138" s="173" t="s">
        <v>132</v>
      </c>
      <c r="E138" s="174" t="s">
        <v>741</v>
      </c>
      <c r="F138" s="175" t="s">
        <v>742</v>
      </c>
      <c r="G138" s="176" t="s">
        <v>285</v>
      </c>
      <c r="H138" s="177">
        <v>8</v>
      </c>
      <c r="I138" s="178"/>
      <c r="J138" s="179">
        <f t="shared" si="10"/>
        <v>0</v>
      </c>
      <c r="K138" s="175" t="s">
        <v>5</v>
      </c>
      <c r="L138" s="103"/>
      <c r="M138" s="180" t="s">
        <v>5</v>
      </c>
      <c r="N138" s="181" t="s">
        <v>45</v>
      </c>
      <c r="O138" s="104"/>
      <c r="P138" s="182">
        <f t="shared" si="11"/>
        <v>0</v>
      </c>
      <c r="Q138" s="182">
        <v>0</v>
      </c>
      <c r="R138" s="182">
        <f t="shared" si="12"/>
        <v>0</v>
      </c>
      <c r="S138" s="182">
        <v>0</v>
      </c>
      <c r="T138" s="183">
        <f t="shared" si="13"/>
        <v>0</v>
      </c>
      <c r="AR138" s="92" t="s">
        <v>327</v>
      </c>
      <c r="AT138" s="92" t="s">
        <v>132</v>
      </c>
      <c r="AU138" s="92" t="s">
        <v>82</v>
      </c>
      <c r="AY138" s="92" t="s">
        <v>131</v>
      </c>
      <c r="BE138" s="184">
        <f t="shared" si="14"/>
        <v>0</v>
      </c>
      <c r="BF138" s="184">
        <f t="shared" si="15"/>
        <v>0</v>
      </c>
      <c r="BG138" s="184">
        <f t="shared" si="16"/>
        <v>0</v>
      </c>
      <c r="BH138" s="184">
        <f t="shared" si="17"/>
        <v>0</v>
      </c>
      <c r="BI138" s="184">
        <f t="shared" si="18"/>
        <v>0</v>
      </c>
      <c r="BJ138" s="92" t="s">
        <v>136</v>
      </c>
      <c r="BK138" s="184">
        <f t="shared" si="19"/>
        <v>0</v>
      </c>
      <c r="BL138" s="92" t="s">
        <v>327</v>
      </c>
      <c r="BM138" s="92" t="s">
        <v>743</v>
      </c>
    </row>
    <row r="139" spans="2:65" s="102" customFormat="1" ht="16.5" customHeight="1">
      <c r="B139" s="103"/>
      <c r="C139" s="173" t="s">
        <v>258</v>
      </c>
      <c r="D139" s="173" t="s">
        <v>132</v>
      </c>
      <c r="E139" s="174" t="s">
        <v>744</v>
      </c>
      <c r="F139" s="175" t="s">
        <v>745</v>
      </c>
      <c r="G139" s="176" t="s">
        <v>285</v>
      </c>
      <c r="H139" s="177">
        <v>68</v>
      </c>
      <c r="I139" s="178"/>
      <c r="J139" s="179">
        <f t="shared" si="10"/>
        <v>0</v>
      </c>
      <c r="K139" s="175" t="s">
        <v>5</v>
      </c>
      <c r="L139" s="103"/>
      <c r="M139" s="180" t="s">
        <v>5</v>
      </c>
      <c r="N139" s="181" t="s">
        <v>45</v>
      </c>
      <c r="O139" s="104"/>
      <c r="P139" s="182">
        <f t="shared" si="11"/>
        <v>0</v>
      </c>
      <c r="Q139" s="182">
        <v>0</v>
      </c>
      <c r="R139" s="182">
        <f t="shared" si="12"/>
        <v>0</v>
      </c>
      <c r="S139" s="182">
        <v>0</v>
      </c>
      <c r="T139" s="183">
        <f t="shared" si="13"/>
        <v>0</v>
      </c>
      <c r="AR139" s="92" t="s">
        <v>327</v>
      </c>
      <c r="AT139" s="92" t="s">
        <v>132</v>
      </c>
      <c r="AU139" s="92" t="s">
        <v>82</v>
      </c>
      <c r="AY139" s="92" t="s">
        <v>131</v>
      </c>
      <c r="BE139" s="184">
        <f t="shared" si="14"/>
        <v>0</v>
      </c>
      <c r="BF139" s="184">
        <f t="shared" si="15"/>
        <v>0</v>
      </c>
      <c r="BG139" s="184">
        <f t="shared" si="16"/>
        <v>0</v>
      </c>
      <c r="BH139" s="184">
        <f t="shared" si="17"/>
        <v>0</v>
      </c>
      <c r="BI139" s="184">
        <f t="shared" si="18"/>
        <v>0</v>
      </c>
      <c r="BJ139" s="92" t="s">
        <v>136</v>
      </c>
      <c r="BK139" s="184">
        <f t="shared" si="19"/>
        <v>0</v>
      </c>
      <c r="BL139" s="92" t="s">
        <v>327</v>
      </c>
      <c r="BM139" s="92" t="s">
        <v>746</v>
      </c>
    </row>
    <row r="140" spans="2:65" s="102" customFormat="1" ht="16.5" customHeight="1">
      <c r="B140" s="103"/>
      <c r="C140" s="173" t="s">
        <v>240</v>
      </c>
      <c r="D140" s="173" t="s">
        <v>132</v>
      </c>
      <c r="E140" s="174" t="s">
        <v>747</v>
      </c>
      <c r="F140" s="175" t="s">
        <v>748</v>
      </c>
      <c r="G140" s="176" t="s">
        <v>179</v>
      </c>
      <c r="H140" s="177">
        <v>7.2</v>
      </c>
      <c r="I140" s="178"/>
      <c r="J140" s="179">
        <f t="shared" si="10"/>
        <v>0</v>
      </c>
      <c r="K140" s="175" t="s">
        <v>5</v>
      </c>
      <c r="L140" s="103"/>
      <c r="M140" s="180" t="s">
        <v>5</v>
      </c>
      <c r="N140" s="181" t="s">
        <v>45</v>
      </c>
      <c r="O140" s="104"/>
      <c r="P140" s="182">
        <f t="shared" si="11"/>
        <v>0</v>
      </c>
      <c r="Q140" s="182">
        <v>0</v>
      </c>
      <c r="R140" s="182">
        <f t="shared" si="12"/>
        <v>0</v>
      </c>
      <c r="S140" s="182">
        <v>0</v>
      </c>
      <c r="T140" s="183">
        <f t="shared" si="13"/>
        <v>0</v>
      </c>
      <c r="AR140" s="92" t="s">
        <v>327</v>
      </c>
      <c r="AT140" s="92" t="s">
        <v>132</v>
      </c>
      <c r="AU140" s="92" t="s">
        <v>82</v>
      </c>
      <c r="AY140" s="92" t="s">
        <v>131</v>
      </c>
      <c r="BE140" s="184">
        <f t="shared" si="14"/>
        <v>0</v>
      </c>
      <c r="BF140" s="184">
        <f t="shared" si="15"/>
        <v>0</v>
      </c>
      <c r="BG140" s="184">
        <f t="shared" si="16"/>
        <v>0</v>
      </c>
      <c r="BH140" s="184">
        <f t="shared" si="17"/>
        <v>0</v>
      </c>
      <c r="BI140" s="184">
        <f t="shared" si="18"/>
        <v>0</v>
      </c>
      <c r="BJ140" s="92" t="s">
        <v>136</v>
      </c>
      <c r="BK140" s="184">
        <f t="shared" si="19"/>
        <v>0</v>
      </c>
      <c r="BL140" s="92" t="s">
        <v>327</v>
      </c>
      <c r="BM140" s="92" t="s">
        <v>749</v>
      </c>
    </row>
    <row r="141" spans="2:65" s="102" customFormat="1" ht="25.5" customHeight="1">
      <c r="B141" s="103"/>
      <c r="C141" s="173" t="s">
        <v>263</v>
      </c>
      <c r="D141" s="173" t="s">
        <v>132</v>
      </c>
      <c r="E141" s="174" t="s">
        <v>750</v>
      </c>
      <c r="F141" s="175" t="s">
        <v>751</v>
      </c>
      <c r="G141" s="176" t="s">
        <v>285</v>
      </c>
      <c r="H141" s="177">
        <v>11</v>
      </c>
      <c r="I141" s="178"/>
      <c r="J141" s="179">
        <f t="shared" si="10"/>
        <v>0</v>
      </c>
      <c r="K141" s="175" t="s">
        <v>5</v>
      </c>
      <c r="L141" s="103"/>
      <c r="M141" s="180" t="s">
        <v>5</v>
      </c>
      <c r="N141" s="181" t="s">
        <v>45</v>
      </c>
      <c r="O141" s="104"/>
      <c r="P141" s="182">
        <f t="shared" si="11"/>
        <v>0</v>
      </c>
      <c r="Q141" s="182">
        <v>0</v>
      </c>
      <c r="R141" s="182">
        <f t="shared" si="12"/>
        <v>0</v>
      </c>
      <c r="S141" s="182">
        <v>0</v>
      </c>
      <c r="T141" s="183">
        <f t="shared" si="13"/>
        <v>0</v>
      </c>
      <c r="AR141" s="92" t="s">
        <v>327</v>
      </c>
      <c r="AT141" s="92" t="s">
        <v>132</v>
      </c>
      <c r="AU141" s="92" t="s">
        <v>82</v>
      </c>
      <c r="AY141" s="92" t="s">
        <v>131</v>
      </c>
      <c r="BE141" s="184">
        <f t="shared" si="14"/>
        <v>0</v>
      </c>
      <c r="BF141" s="184">
        <f t="shared" si="15"/>
        <v>0</v>
      </c>
      <c r="BG141" s="184">
        <f t="shared" si="16"/>
        <v>0</v>
      </c>
      <c r="BH141" s="184">
        <f t="shared" si="17"/>
        <v>0</v>
      </c>
      <c r="BI141" s="184">
        <f t="shared" si="18"/>
        <v>0</v>
      </c>
      <c r="BJ141" s="92" t="s">
        <v>136</v>
      </c>
      <c r="BK141" s="184">
        <f t="shared" si="19"/>
        <v>0</v>
      </c>
      <c r="BL141" s="92" t="s">
        <v>327</v>
      </c>
      <c r="BM141" s="92" t="s">
        <v>752</v>
      </c>
    </row>
    <row r="142" spans="2:65" s="102" customFormat="1" ht="25.5" customHeight="1">
      <c r="B142" s="103"/>
      <c r="C142" s="217" t="s">
        <v>296</v>
      </c>
      <c r="D142" s="217" t="s">
        <v>433</v>
      </c>
      <c r="E142" s="218" t="s">
        <v>753</v>
      </c>
      <c r="F142" s="219" t="s">
        <v>754</v>
      </c>
      <c r="G142" s="220" t="s">
        <v>285</v>
      </c>
      <c r="H142" s="221">
        <v>12</v>
      </c>
      <c r="I142" s="222"/>
      <c r="J142" s="223">
        <f t="shared" si="10"/>
        <v>0</v>
      </c>
      <c r="K142" s="219" t="s">
        <v>5</v>
      </c>
      <c r="L142" s="224"/>
      <c r="M142" s="225" t="s">
        <v>5</v>
      </c>
      <c r="N142" s="226" t="s">
        <v>45</v>
      </c>
      <c r="O142" s="104"/>
      <c r="P142" s="182">
        <f t="shared" si="11"/>
        <v>0</v>
      </c>
      <c r="Q142" s="182">
        <v>0.00216</v>
      </c>
      <c r="R142" s="182">
        <f t="shared" si="12"/>
        <v>0.02592</v>
      </c>
      <c r="S142" s="182">
        <v>0</v>
      </c>
      <c r="T142" s="183">
        <f t="shared" si="13"/>
        <v>0</v>
      </c>
      <c r="AR142" s="92" t="s">
        <v>652</v>
      </c>
      <c r="AT142" s="92" t="s">
        <v>433</v>
      </c>
      <c r="AU142" s="92" t="s">
        <v>82</v>
      </c>
      <c r="AY142" s="92" t="s">
        <v>131</v>
      </c>
      <c r="BE142" s="184">
        <f t="shared" si="14"/>
        <v>0</v>
      </c>
      <c r="BF142" s="184">
        <f t="shared" si="15"/>
        <v>0</v>
      </c>
      <c r="BG142" s="184">
        <f t="shared" si="16"/>
        <v>0</v>
      </c>
      <c r="BH142" s="184">
        <f t="shared" si="17"/>
        <v>0</v>
      </c>
      <c r="BI142" s="184">
        <f t="shared" si="18"/>
        <v>0</v>
      </c>
      <c r="BJ142" s="92" t="s">
        <v>136</v>
      </c>
      <c r="BK142" s="184">
        <f t="shared" si="19"/>
        <v>0</v>
      </c>
      <c r="BL142" s="92" t="s">
        <v>652</v>
      </c>
      <c r="BM142" s="92" t="s">
        <v>755</v>
      </c>
    </row>
    <row r="143" spans="2:65" s="102" customFormat="1" ht="25.5" customHeight="1">
      <c r="B143" s="103"/>
      <c r="C143" s="173" t="s">
        <v>267</v>
      </c>
      <c r="D143" s="173" t="s">
        <v>132</v>
      </c>
      <c r="E143" s="174" t="s">
        <v>756</v>
      </c>
      <c r="F143" s="175" t="s">
        <v>757</v>
      </c>
      <c r="G143" s="176" t="s">
        <v>285</v>
      </c>
      <c r="H143" s="177">
        <v>57</v>
      </c>
      <c r="I143" s="178"/>
      <c r="J143" s="179">
        <f t="shared" si="10"/>
        <v>0</v>
      </c>
      <c r="K143" s="175" t="s">
        <v>5</v>
      </c>
      <c r="L143" s="103"/>
      <c r="M143" s="180" t="s">
        <v>5</v>
      </c>
      <c r="N143" s="181" t="s">
        <v>45</v>
      </c>
      <c r="O143" s="104"/>
      <c r="P143" s="182">
        <f t="shared" si="11"/>
        <v>0</v>
      </c>
      <c r="Q143" s="182">
        <v>0</v>
      </c>
      <c r="R143" s="182">
        <f t="shared" si="12"/>
        <v>0</v>
      </c>
      <c r="S143" s="182">
        <v>0</v>
      </c>
      <c r="T143" s="183">
        <f t="shared" si="13"/>
        <v>0</v>
      </c>
      <c r="AR143" s="92" t="s">
        <v>327</v>
      </c>
      <c r="AT143" s="92" t="s">
        <v>132</v>
      </c>
      <c r="AU143" s="92" t="s">
        <v>82</v>
      </c>
      <c r="AY143" s="92" t="s">
        <v>131</v>
      </c>
      <c r="BE143" s="184">
        <f t="shared" si="14"/>
        <v>0</v>
      </c>
      <c r="BF143" s="184">
        <f t="shared" si="15"/>
        <v>0</v>
      </c>
      <c r="BG143" s="184">
        <f t="shared" si="16"/>
        <v>0</v>
      </c>
      <c r="BH143" s="184">
        <f t="shared" si="17"/>
        <v>0</v>
      </c>
      <c r="BI143" s="184">
        <f t="shared" si="18"/>
        <v>0</v>
      </c>
      <c r="BJ143" s="92" t="s">
        <v>136</v>
      </c>
      <c r="BK143" s="184">
        <f t="shared" si="19"/>
        <v>0</v>
      </c>
      <c r="BL143" s="92" t="s">
        <v>327</v>
      </c>
      <c r="BM143" s="92" t="s">
        <v>758</v>
      </c>
    </row>
    <row r="144" spans="2:65" s="102" customFormat="1" ht="16.5" customHeight="1">
      <c r="B144" s="103"/>
      <c r="C144" s="173" t="s">
        <v>303</v>
      </c>
      <c r="D144" s="173" t="s">
        <v>132</v>
      </c>
      <c r="E144" s="174" t="s">
        <v>759</v>
      </c>
      <c r="F144" s="175" t="s">
        <v>760</v>
      </c>
      <c r="G144" s="176" t="s">
        <v>285</v>
      </c>
      <c r="H144" s="177">
        <v>57</v>
      </c>
      <c r="I144" s="178"/>
      <c r="J144" s="179">
        <f t="shared" si="10"/>
        <v>0</v>
      </c>
      <c r="K144" s="175" t="s">
        <v>5</v>
      </c>
      <c r="L144" s="103"/>
      <c r="M144" s="180" t="s">
        <v>5</v>
      </c>
      <c r="N144" s="181" t="s">
        <v>45</v>
      </c>
      <c r="O144" s="104"/>
      <c r="P144" s="182">
        <f t="shared" si="11"/>
        <v>0</v>
      </c>
      <c r="Q144" s="182">
        <v>7E-05</v>
      </c>
      <c r="R144" s="182">
        <f t="shared" si="12"/>
        <v>0.00399</v>
      </c>
      <c r="S144" s="182">
        <v>0</v>
      </c>
      <c r="T144" s="183">
        <f t="shared" si="13"/>
        <v>0</v>
      </c>
      <c r="AR144" s="92" t="s">
        <v>327</v>
      </c>
      <c r="AT144" s="92" t="s">
        <v>132</v>
      </c>
      <c r="AU144" s="92" t="s">
        <v>82</v>
      </c>
      <c r="AY144" s="92" t="s">
        <v>131</v>
      </c>
      <c r="BE144" s="184">
        <f t="shared" si="14"/>
        <v>0</v>
      </c>
      <c r="BF144" s="184">
        <f t="shared" si="15"/>
        <v>0</v>
      </c>
      <c r="BG144" s="184">
        <f t="shared" si="16"/>
        <v>0</v>
      </c>
      <c r="BH144" s="184">
        <f t="shared" si="17"/>
        <v>0</v>
      </c>
      <c r="BI144" s="184">
        <f t="shared" si="18"/>
        <v>0</v>
      </c>
      <c r="BJ144" s="92" t="s">
        <v>136</v>
      </c>
      <c r="BK144" s="184">
        <f t="shared" si="19"/>
        <v>0</v>
      </c>
      <c r="BL144" s="92" t="s">
        <v>327</v>
      </c>
      <c r="BM144" s="92" t="s">
        <v>761</v>
      </c>
    </row>
    <row r="145" spans="2:65" s="102" customFormat="1" ht="25.5" customHeight="1">
      <c r="B145" s="103"/>
      <c r="C145" s="173" t="s">
        <v>269</v>
      </c>
      <c r="D145" s="173" t="s">
        <v>132</v>
      </c>
      <c r="E145" s="174" t="s">
        <v>762</v>
      </c>
      <c r="F145" s="175" t="s">
        <v>763</v>
      </c>
      <c r="G145" s="176" t="s">
        <v>285</v>
      </c>
      <c r="H145" s="177">
        <v>49</v>
      </c>
      <c r="I145" s="178"/>
      <c r="J145" s="179">
        <f t="shared" si="10"/>
        <v>0</v>
      </c>
      <c r="K145" s="175" t="s">
        <v>5</v>
      </c>
      <c r="L145" s="103"/>
      <c r="M145" s="180" t="s">
        <v>5</v>
      </c>
      <c r="N145" s="181" t="s">
        <v>45</v>
      </c>
      <c r="O145" s="104"/>
      <c r="P145" s="182">
        <f t="shared" si="11"/>
        <v>0</v>
      </c>
      <c r="Q145" s="182">
        <v>0</v>
      </c>
      <c r="R145" s="182">
        <f t="shared" si="12"/>
        <v>0</v>
      </c>
      <c r="S145" s="182">
        <v>0</v>
      </c>
      <c r="T145" s="183">
        <f t="shared" si="13"/>
        <v>0</v>
      </c>
      <c r="AR145" s="92" t="s">
        <v>327</v>
      </c>
      <c r="AT145" s="92" t="s">
        <v>132</v>
      </c>
      <c r="AU145" s="92" t="s">
        <v>82</v>
      </c>
      <c r="AY145" s="92" t="s">
        <v>131</v>
      </c>
      <c r="BE145" s="184">
        <f t="shared" si="14"/>
        <v>0</v>
      </c>
      <c r="BF145" s="184">
        <f t="shared" si="15"/>
        <v>0</v>
      </c>
      <c r="BG145" s="184">
        <f t="shared" si="16"/>
        <v>0</v>
      </c>
      <c r="BH145" s="184">
        <f t="shared" si="17"/>
        <v>0</v>
      </c>
      <c r="BI145" s="184">
        <f t="shared" si="18"/>
        <v>0</v>
      </c>
      <c r="BJ145" s="92" t="s">
        <v>136</v>
      </c>
      <c r="BK145" s="184">
        <f t="shared" si="19"/>
        <v>0</v>
      </c>
      <c r="BL145" s="92" t="s">
        <v>327</v>
      </c>
      <c r="BM145" s="92" t="s">
        <v>764</v>
      </c>
    </row>
    <row r="146" spans="2:65" s="102" customFormat="1" ht="16.5" customHeight="1">
      <c r="B146" s="103"/>
      <c r="C146" s="217" t="s">
        <v>311</v>
      </c>
      <c r="D146" s="217" t="s">
        <v>433</v>
      </c>
      <c r="E146" s="218" t="s">
        <v>765</v>
      </c>
      <c r="F146" s="219" t="s">
        <v>766</v>
      </c>
      <c r="G146" s="220" t="s">
        <v>285</v>
      </c>
      <c r="H146" s="221">
        <v>49</v>
      </c>
      <c r="I146" s="222"/>
      <c r="J146" s="223">
        <f t="shared" si="10"/>
        <v>0</v>
      </c>
      <c r="K146" s="219" t="s">
        <v>5</v>
      </c>
      <c r="L146" s="224"/>
      <c r="M146" s="225" t="s">
        <v>5</v>
      </c>
      <c r="N146" s="226" t="s">
        <v>45</v>
      </c>
      <c r="O146" s="104"/>
      <c r="P146" s="182">
        <f t="shared" si="11"/>
        <v>0</v>
      </c>
      <c r="Q146" s="182">
        <v>0.00043</v>
      </c>
      <c r="R146" s="182">
        <f t="shared" si="12"/>
        <v>0.02107</v>
      </c>
      <c r="S146" s="182">
        <v>0</v>
      </c>
      <c r="T146" s="183">
        <f t="shared" si="13"/>
        <v>0</v>
      </c>
      <c r="AR146" s="92" t="s">
        <v>652</v>
      </c>
      <c r="AT146" s="92" t="s">
        <v>433</v>
      </c>
      <c r="AU146" s="92" t="s">
        <v>82</v>
      </c>
      <c r="AY146" s="92" t="s">
        <v>131</v>
      </c>
      <c r="BE146" s="184">
        <f t="shared" si="14"/>
        <v>0</v>
      </c>
      <c r="BF146" s="184">
        <f t="shared" si="15"/>
        <v>0</v>
      </c>
      <c r="BG146" s="184">
        <f t="shared" si="16"/>
        <v>0</v>
      </c>
      <c r="BH146" s="184">
        <f t="shared" si="17"/>
        <v>0</v>
      </c>
      <c r="BI146" s="184">
        <f t="shared" si="18"/>
        <v>0</v>
      </c>
      <c r="BJ146" s="92" t="s">
        <v>136</v>
      </c>
      <c r="BK146" s="184">
        <f t="shared" si="19"/>
        <v>0</v>
      </c>
      <c r="BL146" s="92" t="s">
        <v>652</v>
      </c>
      <c r="BM146" s="92" t="s">
        <v>767</v>
      </c>
    </row>
    <row r="147" spans="2:65" s="102" customFormat="1" ht="25.5" customHeight="1">
      <c r="B147" s="103"/>
      <c r="C147" s="173" t="s">
        <v>273</v>
      </c>
      <c r="D147" s="173" t="s">
        <v>132</v>
      </c>
      <c r="E147" s="174" t="s">
        <v>768</v>
      </c>
      <c r="F147" s="175" t="s">
        <v>769</v>
      </c>
      <c r="G147" s="176" t="s">
        <v>285</v>
      </c>
      <c r="H147" s="177">
        <v>8</v>
      </c>
      <c r="I147" s="178"/>
      <c r="J147" s="179">
        <f t="shared" si="10"/>
        <v>0</v>
      </c>
      <c r="K147" s="175" t="s">
        <v>5</v>
      </c>
      <c r="L147" s="103"/>
      <c r="M147" s="180" t="s">
        <v>5</v>
      </c>
      <c r="N147" s="181" t="s">
        <v>45</v>
      </c>
      <c r="O147" s="104"/>
      <c r="P147" s="182">
        <f t="shared" si="11"/>
        <v>0</v>
      </c>
      <c r="Q147" s="182">
        <v>0</v>
      </c>
      <c r="R147" s="182">
        <f t="shared" si="12"/>
        <v>0</v>
      </c>
      <c r="S147" s="182">
        <v>0</v>
      </c>
      <c r="T147" s="183">
        <f t="shared" si="13"/>
        <v>0</v>
      </c>
      <c r="AR147" s="92" t="s">
        <v>327</v>
      </c>
      <c r="AT147" s="92" t="s">
        <v>132</v>
      </c>
      <c r="AU147" s="92" t="s">
        <v>82</v>
      </c>
      <c r="AY147" s="92" t="s">
        <v>131</v>
      </c>
      <c r="BE147" s="184">
        <f t="shared" si="14"/>
        <v>0</v>
      </c>
      <c r="BF147" s="184">
        <f t="shared" si="15"/>
        <v>0</v>
      </c>
      <c r="BG147" s="184">
        <f t="shared" si="16"/>
        <v>0</v>
      </c>
      <c r="BH147" s="184">
        <f t="shared" si="17"/>
        <v>0</v>
      </c>
      <c r="BI147" s="184">
        <f t="shared" si="18"/>
        <v>0</v>
      </c>
      <c r="BJ147" s="92" t="s">
        <v>136</v>
      </c>
      <c r="BK147" s="184">
        <f t="shared" si="19"/>
        <v>0</v>
      </c>
      <c r="BL147" s="92" t="s">
        <v>327</v>
      </c>
      <c r="BM147" s="92" t="s">
        <v>770</v>
      </c>
    </row>
    <row r="148" spans="2:65" s="102" customFormat="1" ht="16.5" customHeight="1">
      <c r="B148" s="103"/>
      <c r="C148" s="217" t="s">
        <v>324</v>
      </c>
      <c r="D148" s="217" t="s">
        <v>433</v>
      </c>
      <c r="E148" s="218" t="s">
        <v>771</v>
      </c>
      <c r="F148" s="219" t="s">
        <v>772</v>
      </c>
      <c r="G148" s="220" t="s">
        <v>285</v>
      </c>
      <c r="H148" s="221">
        <v>8</v>
      </c>
      <c r="I148" s="222"/>
      <c r="J148" s="223">
        <f t="shared" si="10"/>
        <v>0</v>
      </c>
      <c r="K148" s="219" t="s">
        <v>5</v>
      </c>
      <c r="L148" s="224"/>
      <c r="M148" s="225" t="s">
        <v>5</v>
      </c>
      <c r="N148" s="226" t="s">
        <v>45</v>
      </c>
      <c r="O148" s="104"/>
      <c r="P148" s="182">
        <f t="shared" si="11"/>
        <v>0</v>
      </c>
      <c r="Q148" s="182">
        <v>0.00069</v>
      </c>
      <c r="R148" s="182">
        <f t="shared" si="12"/>
        <v>0.00552</v>
      </c>
      <c r="S148" s="182">
        <v>0</v>
      </c>
      <c r="T148" s="183">
        <f t="shared" si="13"/>
        <v>0</v>
      </c>
      <c r="AR148" s="92" t="s">
        <v>652</v>
      </c>
      <c r="AT148" s="92" t="s">
        <v>433</v>
      </c>
      <c r="AU148" s="92" t="s">
        <v>82</v>
      </c>
      <c r="AY148" s="92" t="s">
        <v>131</v>
      </c>
      <c r="BE148" s="184">
        <f t="shared" si="14"/>
        <v>0</v>
      </c>
      <c r="BF148" s="184">
        <f t="shared" si="15"/>
        <v>0</v>
      </c>
      <c r="BG148" s="184">
        <f t="shared" si="16"/>
        <v>0</v>
      </c>
      <c r="BH148" s="184">
        <f t="shared" si="17"/>
        <v>0</v>
      </c>
      <c r="BI148" s="184">
        <f t="shared" si="18"/>
        <v>0</v>
      </c>
      <c r="BJ148" s="92" t="s">
        <v>136</v>
      </c>
      <c r="BK148" s="184">
        <f t="shared" si="19"/>
        <v>0</v>
      </c>
      <c r="BL148" s="92" t="s">
        <v>652</v>
      </c>
      <c r="BM148" s="92" t="s">
        <v>773</v>
      </c>
    </row>
    <row r="149" spans="2:65" s="102" customFormat="1" ht="25.5" customHeight="1">
      <c r="B149" s="103"/>
      <c r="C149" s="173" t="s">
        <v>279</v>
      </c>
      <c r="D149" s="173" t="s">
        <v>132</v>
      </c>
      <c r="E149" s="174" t="s">
        <v>774</v>
      </c>
      <c r="F149" s="175" t="s">
        <v>775</v>
      </c>
      <c r="G149" s="176" t="s">
        <v>278</v>
      </c>
      <c r="H149" s="177">
        <v>1</v>
      </c>
      <c r="I149" s="178"/>
      <c r="J149" s="179">
        <f t="shared" si="10"/>
        <v>0</v>
      </c>
      <c r="K149" s="175" t="s">
        <v>5</v>
      </c>
      <c r="L149" s="103"/>
      <c r="M149" s="180" t="s">
        <v>5</v>
      </c>
      <c r="N149" s="181" t="s">
        <v>45</v>
      </c>
      <c r="O149" s="104"/>
      <c r="P149" s="182">
        <f t="shared" si="11"/>
        <v>0</v>
      </c>
      <c r="Q149" s="182">
        <v>0.154</v>
      </c>
      <c r="R149" s="182">
        <f t="shared" si="12"/>
        <v>0.154</v>
      </c>
      <c r="S149" s="182">
        <v>0</v>
      </c>
      <c r="T149" s="183">
        <f t="shared" si="13"/>
        <v>0</v>
      </c>
      <c r="AR149" s="92" t="s">
        <v>327</v>
      </c>
      <c r="AT149" s="92" t="s">
        <v>132</v>
      </c>
      <c r="AU149" s="92" t="s">
        <v>82</v>
      </c>
      <c r="AY149" s="92" t="s">
        <v>131</v>
      </c>
      <c r="BE149" s="184">
        <f t="shared" si="14"/>
        <v>0</v>
      </c>
      <c r="BF149" s="184">
        <f t="shared" si="15"/>
        <v>0</v>
      </c>
      <c r="BG149" s="184">
        <f t="shared" si="16"/>
        <v>0</v>
      </c>
      <c r="BH149" s="184">
        <f t="shared" si="17"/>
        <v>0</v>
      </c>
      <c r="BI149" s="184">
        <f t="shared" si="18"/>
        <v>0</v>
      </c>
      <c r="BJ149" s="92" t="s">
        <v>136</v>
      </c>
      <c r="BK149" s="184">
        <f t="shared" si="19"/>
        <v>0</v>
      </c>
      <c r="BL149" s="92" t="s">
        <v>327</v>
      </c>
      <c r="BM149" s="92" t="s">
        <v>776</v>
      </c>
    </row>
    <row r="150" spans="2:65" s="102" customFormat="1" ht="16.5" customHeight="1">
      <c r="B150" s="103"/>
      <c r="C150" s="173" t="s">
        <v>523</v>
      </c>
      <c r="D150" s="173" t="s">
        <v>132</v>
      </c>
      <c r="E150" s="174" t="s">
        <v>777</v>
      </c>
      <c r="F150" s="175" t="s">
        <v>778</v>
      </c>
      <c r="G150" s="176" t="s">
        <v>285</v>
      </c>
      <c r="H150" s="177">
        <v>17</v>
      </c>
      <c r="I150" s="178"/>
      <c r="J150" s="179">
        <f t="shared" si="10"/>
        <v>0</v>
      </c>
      <c r="K150" s="175" t="s">
        <v>5</v>
      </c>
      <c r="L150" s="103"/>
      <c r="M150" s="180" t="s">
        <v>5</v>
      </c>
      <c r="N150" s="181" t="s">
        <v>45</v>
      </c>
      <c r="O150" s="104"/>
      <c r="P150" s="182">
        <f t="shared" si="11"/>
        <v>0</v>
      </c>
      <c r="Q150" s="182">
        <v>0</v>
      </c>
      <c r="R150" s="182">
        <f t="shared" si="12"/>
        <v>0</v>
      </c>
      <c r="S150" s="182">
        <v>0</v>
      </c>
      <c r="T150" s="183">
        <f t="shared" si="13"/>
        <v>0</v>
      </c>
      <c r="AR150" s="92" t="s">
        <v>327</v>
      </c>
      <c r="AT150" s="92" t="s">
        <v>132</v>
      </c>
      <c r="AU150" s="92" t="s">
        <v>82</v>
      </c>
      <c r="AY150" s="92" t="s">
        <v>131</v>
      </c>
      <c r="BE150" s="184">
        <f t="shared" si="14"/>
        <v>0</v>
      </c>
      <c r="BF150" s="184">
        <f t="shared" si="15"/>
        <v>0</v>
      </c>
      <c r="BG150" s="184">
        <f t="shared" si="16"/>
        <v>0</v>
      </c>
      <c r="BH150" s="184">
        <f t="shared" si="17"/>
        <v>0</v>
      </c>
      <c r="BI150" s="184">
        <f t="shared" si="18"/>
        <v>0</v>
      </c>
      <c r="BJ150" s="92" t="s">
        <v>136</v>
      </c>
      <c r="BK150" s="184">
        <f t="shared" si="19"/>
        <v>0</v>
      </c>
      <c r="BL150" s="92" t="s">
        <v>327</v>
      </c>
      <c r="BM150" s="92" t="s">
        <v>779</v>
      </c>
    </row>
    <row r="151" spans="2:65" s="102" customFormat="1" ht="16.5" customHeight="1">
      <c r="B151" s="103"/>
      <c r="C151" s="173" t="s">
        <v>286</v>
      </c>
      <c r="D151" s="173" t="s">
        <v>132</v>
      </c>
      <c r="E151" s="174" t="s">
        <v>780</v>
      </c>
      <c r="F151" s="175" t="s">
        <v>781</v>
      </c>
      <c r="G151" s="176" t="s">
        <v>285</v>
      </c>
      <c r="H151" s="177">
        <v>32</v>
      </c>
      <c r="I151" s="178"/>
      <c r="J151" s="179">
        <f t="shared" si="10"/>
        <v>0</v>
      </c>
      <c r="K151" s="175" t="s">
        <v>5</v>
      </c>
      <c r="L151" s="103"/>
      <c r="M151" s="180" t="s">
        <v>5</v>
      </c>
      <c r="N151" s="181" t="s">
        <v>45</v>
      </c>
      <c r="O151" s="104"/>
      <c r="P151" s="182">
        <f t="shared" si="11"/>
        <v>0</v>
      </c>
      <c r="Q151" s="182">
        <v>0</v>
      </c>
      <c r="R151" s="182">
        <f t="shared" si="12"/>
        <v>0</v>
      </c>
      <c r="S151" s="182">
        <v>0</v>
      </c>
      <c r="T151" s="183">
        <f t="shared" si="13"/>
        <v>0</v>
      </c>
      <c r="AR151" s="92" t="s">
        <v>327</v>
      </c>
      <c r="AT151" s="92" t="s">
        <v>132</v>
      </c>
      <c r="AU151" s="92" t="s">
        <v>82</v>
      </c>
      <c r="AY151" s="92" t="s">
        <v>131</v>
      </c>
      <c r="BE151" s="184">
        <f t="shared" si="14"/>
        <v>0</v>
      </c>
      <c r="BF151" s="184">
        <f t="shared" si="15"/>
        <v>0</v>
      </c>
      <c r="BG151" s="184">
        <f t="shared" si="16"/>
        <v>0</v>
      </c>
      <c r="BH151" s="184">
        <f t="shared" si="17"/>
        <v>0</v>
      </c>
      <c r="BI151" s="184">
        <f t="shared" si="18"/>
        <v>0</v>
      </c>
      <c r="BJ151" s="92" t="s">
        <v>136</v>
      </c>
      <c r="BK151" s="184">
        <f t="shared" si="19"/>
        <v>0</v>
      </c>
      <c r="BL151" s="92" t="s">
        <v>327</v>
      </c>
      <c r="BM151" s="92" t="s">
        <v>782</v>
      </c>
    </row>
    <row r="152" spans="2:65" s="102" customFormat="1" ht="16.5" customHeight="1">
      <c r="B152" s="103"/>
      <c r="C152" s="173" t="s">
        <v>532</v>
      </c>
      <c r="D152" s="173" t="s">
        <v>132</v>
      </c>
      <c r="E152" s="174" t="s">
        <v>783</v>
      </c>
      <c r="F152" s="175" t="s">
        <v>784</v>
      </c>
      <c r="G152" s="176" t="s">
        <v>285</v>
      </c>
      <c r="H152" s="177">
        <v>8</v>
      </c>
      <c r="I152" s="178"/>
      <c r="J152" s="179">
        <f t="shared" si="10"/>
        <v>0</v>
      </c>
      <c r="K152" s="175" t="s">
        <v>5</v>
      </c>
      <c r="L152" s="103"/>
      <c r="M152" s="180" t="s">
        <v>5</v>
      </c>
      <c r="N152" s="181" t="s">
        <v>45</v>
      </c>
      <c r="O152" s="104"/>
      <c r="P152" s="182">
        <f t="shared" si="11"/>
        <v>0</v>
      </c>
      <c r="Q152" s="182">
        <v>0</v>
      </c>
      <c r="R152" s="182">
        <f t="shared" si="12"/>
        <v>0</v>
      </c>
      <c r="S152" s="182">
        <v>0</v>
      </c>
      <c r="T152" s="183">
        <f t="shared" si="13"/>
        <v>0</v>
      </c>
      <c r="AR152" s="92" t="s">
        <v>327</v>
      </c>
      <c r="AT152" s="92" t="s">
        <v>132</v>
      </c>
      <c r="AU152" s="92" t="s">
        <v>82</v>
      </c>
      <c r="AY152" s="92" t="s">
        <v>131</v>
      </c>
      <c r="BE152" s="184">
        <f t="shared" si="14"/>
        <v>0</v>
      </c>
      <c r="BF152" s="184">
        <f t="shared" si="15"/>
        <v>0</v>
      </c>
      <c r="BG152" s="184">
        <f t="shared" si="16"/>
        <v>0</v>
      </c>
      <c r="BH152" s="184">
        <f t="shared" si="17"/>
        <v>0</v>
      </c>
      <c r="BI152" s="184">
        <f t="shared" si="18"/>
        <v>0</v>
      </c>
      <c r="BJ152" s="92" t="s">
        <v>136</v>
      </c>
      <c r="BK152" s="184">
        <f t="shared" si="19"/>
        <v>0</v>
      </c>
      <c r="BL152" s="92" t="s">
        <v>327</v>
      </c>
      <c r="BM152" s="92" t="s">
        <v>785</v>
      </c>
    </row>
    <row r="153" spans="2:65" s="102" customFormat="1" ht="16.5" customHeight="1">
      <c r="B153" s="103"/>
      <c r="C153" s="173" t="s">
        <v>290</v>
      </c>
      <c r="D153" s="173" t="s">
        <v>132</v>
      </c>
      <c r="E153" s="174" t="s">
        <v>786</v>
      </c>
      <c r="F153" s="175" t="s">
        <v>787</v>
      </c>
      <c r="G153" s="176" t="s">
        <v>179</v>
      </c>
      <c r="H153" s="177">
        <v>2.96</v>
      </c>
      <c r="I153" s="178"/>
      <c r="J153" s="179">
        <f t="shared" si="10"/>
        <v>0</v>
      </c>
      <c r="K153" s="175" t="s">
        <v>5</v>
      </c>
      <c r="L153" s="103"/>
      <c r="M153" s="180" t="s">
        <v>5</v>
      </c>
      <c r="N153" s="181" t="s">
        <v>45</v>
      </c>
      <c r="O153" s="104"/>
      <c r="P153" s="182">
        <f t="shared" si="11"/>
        <v>0</v>
      </c>
      <c r="Q153" s="182">
        <v>0</v>
      </c>
      <c r="R153" s="182">
        <f t="shared" si="12"/>
        <v>0</v>
      </c>
      <c r="S153" s="182">
        <v>0</v>
      </c>
      <c r="T153" s="183">
        <f t="shared" si="13"/>
        <v>0</v>
      </c>
      <c r="AR153" s="92" t="s">
        <v>327</v>
      </c>
      <c r="AT153" s="92" t="s">
        <v>132</v>
      </c>
      <c r="AU153" s="92" t="s">
        <v>82</v>
      </c>
      <c r="AY153" s="92" t="s">
        <v>131</v>
      </c>
      <c r="BE153" s="184">
        <f t="shared" si="14"/>
        <v>0</v>
      </c>
      <c r="BF153" s="184">
        <f t="shared" si="15"/>
        <v>0</v>
      </c>
      <c r="BG153" s="184">
        <f t="shared" si="16"/>
        <v>0</v>
      </c>
      <c r="BH153" s="184">
        <f t="shared" si="17"/>
        <v>0</v>
      </c>
      <c r="BI153" s="184">
        <f t="shared" si="18"/>
        <v>0</v>
      </c>
      <c r="BJ153" s="92" t="s">
        <v>136</v>
      </c>
      <c r="BK153" s="184">
        <f t="shared" si="19"/>
        <v>0</v>
      </c>
      <c r="BL153" s="92" t="s">
        <v>327</v>
      </c>
      <c r="BM153" s="92" t="s">
        <v>788</v>
      </c>
    </row>
    <row r="154" spans="2:51" s="190" customFormat="1" ht="13.5">
      <c r="B154" s="189"/>
      <c r="D154" s="185" t="s">
        <v>182</v>
      </c>
      <c r="E154" s="191" t="s">
        <v>5</v>
      </c>
      <c r="F154" s="192" t="s">
        <v>789</v>
      </c>
      <c r="H154" s="193">
        <v>0.56</v>
      </c>
      <c r="L154" s="189"/>
      <c r="M154" s="194"/>
      <c r="N154" s="195"/>
      <c r="O154" s="195"/>
      <c r="P154" s="195"/>
      <c r="Q154" s="195"/>
      <c r="R154" s="195"/>
      <c r="S154" s="195"/>
      <c r="T154" s="196"/>
      <c r="AT154" s="191" t="s">
        <v>182</v>
      </c>
      <c r="AU154" s="191" t="s">
        <v>82</v>
      </c>
      <c r="AV154" s="190" t="s">
        <v>82</v>
      </c>
      <c r="AW154" s="190" t="s">
        <v>35</v>
      </c>
      <c r="AX154" s="190" t="s">
        <v>72</v>
      </c>
      <c r="AY154" s="191" t="s">
        <v>131</v>
      </c>
    </row>
    <row r="155" spans="2:51" s="190" customFormat="1" ht="13.5">
      <c r="B155" s="189"/>
      <c r="D155" s="185" t="s">
        <v>182</v>
      </c>
      <c r="E155" s="191" t="s">
        <v>5</v>
      </c>
      <c r="F155" s="192" t="s">
        <v>790</v>
      </c>
      <c r="H155" s="193">
        <v>0.2</v>
      </c>
      <c r="L155" s="189"/>
      <c r="M155" s="194"/>
      <c r="N155" s="195"/>
      <c r="O155" s="195"/>
      <c r="P155" s="195"/>
      <c r="Q155" s="195"/>
      <c r="R155" s="195"/>
      <c r="S155" s="195"/>
      <c r="T155" s="196"/>
      <c r="AT155" s="191" t="s">
        <v>182</v>
      </c>
      <c r="AU155" s="191" t="s">
        <v>82</v>
      </c>
      <c r="AV155" s="190" t="s">
        <v>82</v>
      </c>
      <c r="AW155" s="190" t="s">
        <v>35</v>
      </c>
      <c r="AX155" s="190" t="s">
        <v>72</v>
      </c>
      <c r="AY155" s="191" t="s">
        <v>131</v>
      </c>
    </row>
    <row r="156" spans="2:51" s="190" customFormat="1" ht="13.5">
      <c r="B156" s="189"/>
      <c r="D156" s="185" t="s">
        <v>182</v>
      </c>
      <c r="E156" s="191" t="s">
        <v>5</v>
      </c>
      <c r="F156" s="192" t="s">
        <v>791</v>
      </c>
      <c r="H156" s="193">
        <v>1.7</v>
      </c>
      <c r="L156" s="189"/>
      <c r="M156" s="194"/>
      <c r="N156" s="195"/>
      <c r="O156" s="195"/>
      <c r="P156" s="195"/>
      <c r="Q156" s="195"/>
      <c r="R156" s="195"/>
      <c r="S156" s="195"/>
      <c r="T156" s="196"/>
      <c r="AT156" s="191" t="s">
        <v>182</v>
      </c>
      <c r="AU156" s="191" t="s">
        <v>82</v>
      </c>
      <c r="AV156" s="190" t="s">
        <v>82</v>
      </c>
      <c r="AW156" s="190" t="s">
        <v>35</v>
      </c>
      <c r="AX156" s="190" t="s">
        <v>72</v>
      </c>
      <c r="AY156" s="191" t="s">
        <v>131</v>
      </c>
    </row>
    <row r="157" spans="2:51" s="190" customFormat="1" ht="13.5">
      <c r="B157" s="189"/>
      <c r="D157" s="185" t="s">
        <v>182</v>
      </c>
      <c r="E157" s="191" t="s">
        <v>5</v>
      </c>
      <c r="F157" s="192" t="s">
        <v>792</v>
      </c>
      <c r="H157" s="193">
        <v>0.5</v>
      </c>
      <c r="L157" s="189"/>
      <c r="M157" s="194"/>
      <c r="N157" s="195"/>
      <c r="O157" s="195"/>
      <c r="P157" s="195"/>
      <c r="Q157" s="195"/>
      <c r="R157" s="195"/>
      <c r="S157" s="195"/>
      <c r="T157" s="196"/>
      <c r="AT157" s="191" t="s">
        <v>182</v>
      </c>
      <c r="AU157" s="191" t="s">
        <v>82</v>
      </c>
      <c r="AV157" s="190" t="s">
        <v>82</v>
      </c>
      <c r="AW157" s="190" t="s">
        <v>35</v>
      </c>
      <c r="AX157" s="190" t="s">
        <v>72</v>
      </c>
      <c r="AY157" s="191" t="s">
        <v>131</v>
      </c>
    </row>
    <row r="158" spans="2:51" s="198" customFormat="1" ht="13.5">
      <c r="B158" s="197"/>
      <c r="D158" s="185" t="s">
        <v>182</v>
      </c>
      <c r="E158" s="199" t="s">
        <v>5</v>
      </c>
      <c r="F158" s="200" t="s">
        <v>185</v>
      </c>
      <c r="H158" s="201">
        <v>2.96</v>
      </c>
      <c r="L158" s="197"/>
      <c r="M158" s="202"/>
      <c r="N158" s="203"/>
      <c r="O158" s="203"/>
      <c r="P158" s="203"/>
      <c r="Q158" s="203"/>
      <c r="R158" s="203"/>
      <c r="S158" s="203"/>
      <c r="T158" s="204"/>
      <c r="AT158" s="199" t="s">
        <v>182</v>
      </c>
      <c r="AU158" s="199" t="s">
        <v>82</v>
      </c>
      <c r="AV158" s="198" t="s">
        <v>136</v>
      </c>
      <c r="AW158" s="198" t="s">
        <v>6</v>
      </c>
      <c r="AX158" s="198" t="s">
        <v>80</v>
      </c>
      <c r="AY158" s="199" t="s">
        <v>131</v>
      </c>
    </row>
    <row r="159" spans="2:65" s="102" customFormat="1" ht="25.5" customHeight="1">
      <c r="B159" s="103"/>
      <c r="C159" s="173" t="s">
        <v>793</v>
      </c>
      <c r="D159" s="173" t="s">
        <v>132</v>
      </c>
      <c r="E159" s="174" t="s">
        <v>794</v>
      </c>
      <c r="F159" s="175" t="s">
        <v>795</v>
      </c>
      <c r="G159" s="176" t="s">
        <v>179</v>
      </c>
      <c r="H159" s="177">
        <v>14.8</v>
      </c>
      <c r="I159" s="178"/>
      <c r="J159" s="179">
        <f>ROUND(I159*H159,2)</f>
        <v>0</v>
      </c>
      <c r="K159" s="175" t="s">
        <v>5</v>
      </c>
      <c r="L159" s="103"/>
      <c r="M159" s="180" t="s">
        <v>5</v>
      </c>
      <c r="N159" s="181" t="s">
        <v>45</v>
      </c>
      <c r="O159" s="104"/>
      <c r="P159" s="182">
        <f>O159*H159</f>
        <v>0</v>
      </c>
      <c r="Q159" s="182">
        <v>0</v>
      </c>
      <c r="R159" s="182">
        <f>Q159*H159</f>
        <v>0</v>
      </c>
      <c r="S159" s="182">
        <v>0</v>
      </c>
      <c r="T159" s="183">
        <f>S159*H159</f>
        <v>0</v>
      </c>
      <c r="AR159" s="92" t="s">
        <v>327</v>
      </c>
      <c r="AT159" s="92" t="s">
        <v>132</v>
      </c>
      <c r="AU159" s="92" t="s">
        <v>82</v>
      </c>
      <c r="AY159" s="92" t="s">
        <v>131</v>
      </c>
      <c r="BE159" s="184">
        <f>IF(N159="základní",J159,0)</f>
        <v>0</v>
      </c>
      <c r="BF159" s="184">
        <f>IF(N159="snížená",J159,0)</f>
        <v>0</v>
      </c>
      <c r="BG159" s="184">
        <f>IF(N159="zákl. přenesená",J159,0)</f>
        <v>0</v>
      </c>
      <c r="BH159" s="184">
        <f>IF(N159="sníž. přenesená",J159,0)</f>
        <v>0</v>
      </c>
      <c r="BI159" s="184">
        <f>IF(N159="nulová",J159,0)</f>
        <v>0</v>
      </c>
      <c r="BJ159" s="92" t="s">
        <v>136</v>
      </c>
      <c r="BK159" s="184">
        <f>ROUND(I159*H159,2)</f>
        <v>0</v>
      </c>
      <c r="BL159" s="92" t="s">
        <v>327</v>
      </c>
      <c r="BM159" s="92" t="s">
        <v>796</v>
      </c>
    </row>
    <row r="160" spans="2:65" s="102" customFormat="1" ht="16.5" customHeight="1">
      <c r="B160" s="103"/>
      <c r="C160" s="173" t="s">
        <v>295</v>
      </c>
      <c r="D160" s="173" t="s">
        <v>132</v>
      </c>
      <c r="E160" s="174" t="s">
        <v>797</v>
      </c>
      <c r="F160" s="175" t="s">
        <v>798</v>
      </c>
      <c r="G160" s="176" t="s">
        <v>189</v>
      </c>
      <c r="H160" s="177">
        <v>69</v>
      </c>
      <c r="I160" s="178"/>
      <c r="J160" s="179">
        <f>ROUND(I160*H160,2)</f>
        <v>0</v>
      </c>
      <c r="K160" s="175" t="s">
        <v>5</v>
      </c>
      <c r="L160" s="103"/>
      <c r="M160" s="180" t="s">
        <v>5</v>
      </c>
      <c r="N160" s="181" t="s">
        <v>45</v>
      </c>
      <c r="O160" s="104"/>
      <c r="P160" s="182">
        <f>O160*H160</f>
        <v>0</v>
      </c>
      <c r="Q160" s="182">
        <v>0</v>
      </c>
      <c r="R160" s="182">
        <f>Q160*H160</f>
        <v>0</v>
      </c>
      <c r="S160" s="182">
        <v>0</v>
      </c>
      <c r="T160" s="183">
        <f>S160*H160</f>
        <v>0</v>
      </c>
      <c r="AR160" s="92" t="s">
        <v>327</v>
      </c>
      <c r="AT160" s="92" t="s">
        <v>132</v>
      </c>
      <c r="AU160" s="92" t="s">
        <v>82</v>
      </c>
      <c r="AY160" s="92" t="s">
        <v>131</v>
      </c>
      <c r="BE160" s="184">
        <f>IF(N160="základní",J160,0)</f>
        <v>0</v>
      </c>
      <c r="BF160" s="184">
        <f>IF(N160="snížená",J160,0)</f>
        <v>0</v>
      </c>
      <c r="BG160" s="184">
        <f>IF(N160="zákl. přenesená",J160,0)</f>
        <v>0</v>
      </c>
      <c r="BH160" s="184">
        <f>IF(N160="sníž. přenesená",J160,0)</f>
        <v>0</v>
      </c>
      <c r="BI160" s="184">
        <f>IF(N160="nulová",J160,0)</f>
        <v>0</v>
      </c>
      <c r="BJ160" s="92" t="s">
        <v>136</v>
      </c>
      <c r="BK160" s="184">
        <f>ROUND(I160*H160,2)</f>
        <v>0</v>
      </c>
      <c r="BL160" s="92" t="s">
        <v>327</v>
      </c>
      <c r="BM160" s="92" t="s">
        <v>799</v>
      </c>
    </row>
    <row r="161" spans="2:51" s="190" customFormat="1" ht="13.5">
      <c r="B161" s="189"/>
      <c r="D161" s="185" t="s">
        <v>182</v>
      </c>
      <c r="E161" s="191" t="s">
        <v>5</v>
      </c>
      <c r="F161" s="192" t="s">
        <v>205</v>
      </c>
      <c r="H161" s="193">
        <v>17</v>
      </c>
      <c r="L161" s="189"/>
      <c r="M161" s="194"/>
      <c r="N161" s="195"/>
      <c r="O161" s="195"/>
      <c r="P161" s="195"/>
      <c r="Q161" s="195"/>
      <c r="R161" s="195"/>
      <c r="S161" s="195"/>
      <c r="T161" s="196"/>
      <c r="AT161" s="191" t="s">
        <v>182</v>
      </c>
      <c r="AU161" s="191" t="s">
        <v>82</v>
      </c>
      <c r="AV161" s="190" t="s">
        <v>82</v>
      </c>
      <c r="AW161" s="190" t="s">
        <v>35</v>
      </c>
      <c r="AX161" s="190" t="s">
        <v>72</v>
      </c>
      <c r="AY161" s="191" t="s">
        <v>131</v>
      </c>
    </row>
    <row r="162" spans="2:51" s="190" customFormat="1" ht="13.5">
      <c r="B162" s="189"/>
      <c r="D162" s="185" t="s">
        <v>182</v>
      </c>
      <c r="E162" s="191" t="s">
        <v>5</v>
      </c>
      <c r="F162" s="192" t="s">
        <v>800</v>
      </c>
      <c r="H162" s="193">
        <v>6</v>
      </c>
      <c r="L162" s="189"/>
      <c r="M162" s="194"/>
      <c r="N162" s="195"/>
      <c r="O162" s="195"/>
      <c r="P162" s="195"/>
      <c r="Q162" s="195"/>
      <c r="R162" s="195"/>
      <c r="S162" s="195"/>
      <c r="T162" s="196"/>
      <c r="AT162" s="191" t="s">
        <v>182</v>
      </c>
      <c r="AU162" s="191" t="s">
        <v>82</v>
      </c>
      <c r="AV162" s="190" t="s">
        <v>82</v>
      </c>
      <c r="AW162" s="190" t="s">
        <v>35</v>
      </c>
      <c r="AX162" s="190" t="s">
        <v>72</v>
      </c>
      <c r="AY162" s="191" t="s">
        <v>131</v>
      </c>
    </row>
    <row r="163" spans="2:51" s="190" customFormat="1" ht="13.5">
      <c r="B163" s="189"/>
      <c r="D163" s="185" t="s">
        <v>182</v>
      </c>
      <c r="E163" s="191" t="s">
        <v>5</v>
      </c>
      <c r="F163" s="192" t="s">
        <v>234</v>
      </c>
      <c r="H163" s="193">
        <v>24</v>
      </c>
      <c r="L163" s="189"/>
      <c r="M163" s="194"/>
      <c r="N163" s="195"/>
      <c r="O163" s="195"/>
      <c r="P163" s="195"/>
      <c r="Q163" s="195"/>
      <c r="R163" s="195"/>
      <c r="S163" s="195"/>
      <c r="T163" s="196"/>
      <c r="AT163" s="191" t="s">
        <v>182</v>
      </c>
      <c r="AU163" s="191" t="s">
        <v>82</v>
      </c>
      <c r="AV163" s="190" t="s">
        <v>82</v>
      </c>
      <c r="AW163" s="190" t="s">
        <v>35</v>
      </c>
      <c r="AX163" s="190" t="s">
        <v>72</v>
      </c>
      <c r="AY163" s="191" t="s">
        <v>131</v>
      </c>
    </row>
    <row r="164" spans="2:51" s="190" customFormat="1" ht="13.5">
      <c r="B164" s="189"/>
      <c r="D164" s="185" t="s">
        <v>182</v>
      </c>
      <c r="E164" s="191" t="s">
        <v>5</v>
      </c>
      <c r="F164" s="192" t="s">
        <v>160</v>
      </c>
      <c r="H164" s="193">
        <v>8</v>
      </c>
      <c r="L164" s="189"/>
      <c r="M164" s="194"/>
      <c r="N164" s="195"/>
      <c r="O164" s="195"/>
      <c r="P164" s="195"/>
      <c r="Q164" s="195"/>
      <c r="R164" s="195"/>
      <c r="S164" s="195"/>
      <c r="T164" s="196"/>
      <c r="AT164" s="191" t="s">
        <v>182</v>
      </c>
      <c r="AU164" s="191" t="s">
        <v>82</v>
      </c>
      <c r="AV164" s="190" t="s">
        <v>82</v>
      </c>
      <c r="AW164" s="190" t="s">
        <v>35</v>
      </c>
      <c r="AX164" s="190" t="s">
        <v>72</v>
      </c>
      <c r="AY164" s="191" t="s">
        <v>131</v>
      </c>
    </row>
    <row r="165" spans="2:51" s="190" customFormat="1" ht="13.5">
      <c r="B165" s="189"/>
      <c r="D165" s="185" t="s">
        <v>182</v>
      </c>
      <c r="E165" s="191" t="s">
        <v>5</v>
      </c>
      <c r="F165" s="192" t="s">
        <v>160</v>
      </c>
      <c r="H165" s="193">
        <v>8</v>
      </c>
      <c r="L165" s="189"/>
      <c r="M165" s="194"/>
      <c r="N165" s="195"/>
      <c r="O165" s="195"/>
      <c r="P165" s="195"/>
      <c r="Q165" s="195"/>
      <c r="R165" s="195"/>
      <c r="S165" s="195"/>
      <c r="T165" s="196"/>
      <c r="AT165" s="191" t="s">
        <v>182</v>
      </c>
      <c r="AU165" s="191" t="s">
        <v>82</v>
      </c>
      <c r="AV165" s="190" t="s">
        <v>82</v>
      </c>
      <c r="AW165" s="190" t="s">
        <v>35</v>
      </c>
      <c r="AX165" s="190" t="s">
        <v>72</v>
      </c>
      <c r="AY165" s="191" t="s">
        <v>131</v>
      </c>
    </row>
    <row r="166" spans="2:51" s="190" customFormat="1" ht="13.5">
      <c r="B166" s="189"/>
      <c r="D166" s="185" t="s">
        <v>182</v>
      </c>
      <c r="E166" s="191" t="s">
        <v>5</v>
      </c>
      <c r="F166" s="192" t="s">
        <v>801</v>
      </c>
      <c r="H166" s="193">
        <v>6</v>
      </c>
      <c r="L166" s="189"/>
      <c r="M166" s="194"/>
      <c r="N166" s="195"/>
      <c r="O166" s="195"/>
      <c r="P166" s="195"/>
      <c r="Q166" s="195"/>
      <c r="R166" s="195"/>
      <c r="S166" s="195"/>
      <c r="T166" s="196"/>
      <c r="AT166" s="191" t="s">
        <v>182</v>
      </c>
      <c r="AU166" s="191" t="s">
        <v>82</v>
      </c>
      <c r="AV166" s="190" t="s">
        <v>82</v>
      </c>
      <c r="AW166" s="190" t="s">
        <v>35</v>
      </c>
      <c r="AX166" s="190" t="s">
        <v>72</v>
      </c>
      <c r="AY166" s="191" t="s">
        <v>131</v>
      </c>
    </row>
    <row r="167" spans="2:51" s="198" customFormat="1" ht="13.5">
      <c r="B167" s="197"/>
      <c r="D167" s="185" t="s">
        <v>182</v>
      </c>
      <c r="E167" s="199" t="s">
        <v>5</v>
      </c>
      <c r="F167" s="200" t="s">
        <v>185</v>
      </c>
      <c r="H167" s="201">
        <v>69</v>
      </c>
      <c r="L167" s="197"/>
      <c r="M167" s="202"/>
      <c r="N167" s="203"/>
      <c r="O167" s="203"/>
      <c r="P167" s="203"/>
      <c r="Q167" s="203"/>
      <c r="R167" s="203"/>
      <c r="S167" s="203"/>
      <c r="T167" s="204"/>
      <c r="AT167" s="199" t="s">
        <v>182</v>
      </c>
      <c r="AU167" s="199" t="s">
        <v>82</v>
      </c>
      <c r="AV167" s="198" t="s">
        <v>136</v>
      </c>
      <c r="AW167" s="198" t="s">
        <v>6</v>
      </c>
      <c r="AX167" s="198" t="s">
        <v>80</v>
      </c>
      <c r="AY167" s="199" t="s">
        <v>131</v>
      </c>
    </row>
    <row r="168" spans="2:65" s="102" customFormat="1" ht="25.5" customHeight="1">
      <c r="B168" s="103"/>
      <c r="C168" s="173" t="s">
        <v>802</v>
      </c>
      <c r="D168" s="173" t="s">
        <v>132</v>
      </c>
      <c r="E168" s="174" t="s">
        <v>803</v>
      </c>
      <c r="F168" s="175" t="s">
        <v>804</v>
      </c>
      <c r="G168" s="176" t="s">
        <v>189</v>
      </c>
      <c r="H168" s="177">
        <v>11.5</v>
      </c>
      <c r="I168" s="178"/>
      <c r="J168" s="179">
        <f>ROUND(I168*H168,2)</f>
        <v>0</v>
      </c>
      <c r="K168" s="175" t="s">
        <v>5</v>
      </c>
      <c r="L168" s="103"/>
      <c r="M168" s="180" t="s">
        <v>5</v>
      </c>
      <c r="N168" s="181" t="s">
        <v>45</v>
      </c>
      <c r="O168" s="104"/>
      <c r="P168" s="182">
        <f>O168*H168</f>
        <v>0</v>
      </c>
      <c r="Q168" s="182">
        <v>0.27994</v>
      </c>
      <c r="R168" s="182">
        <f>Q168*H168</f>
        <v>3.21931</v>
      </c>
      <c r="S168" s="182">
        <v>0</v>
      </c>
      <c r="T168" s="183">
        <f>S168*H168</f>
        <v>0</v>
      </c>
      <c r="AR168" s="92" t="s">
        <v>327</v>
      </c>
      <c r="AT168" s="92" t="s">
        <v>132</v>
      </c>
      <c r="AU168" s="92" t="s">
        <v>82</v>
      </c>
      <c r="AY168" s="92" t="s">
        <v>131</v>
      </c>
      <c r="BE168" s="184">
        <f>IF(N168="základní",J168,0)</f>
        <v>0</v>
      </c>
      <c r="BF168" s="184">
        <f>IF(N168="snížená",J168,0)</f>
        <v>0</v>
      </c>
      <c r="BG168" s="184">
        <f>IF(N168="zákl. přenesená",J168,0)</f>
        <v>0</v>
      </c>
      <c r="BH168" s="184">
        <f>IF(N168="sníž. přenesená",J168,0)</f>
        <v>0</v>
      </c>
      <c r="BI168" s="184">
        <f>IF(N168="nulová",J168,0)</f>
        <v>0</v>
      </c>
      <c r="BJ168" s="92" t="s">
        <v>136</v>
      </c>
      <c r="BK168" s="184">
        <f>ROUND(I168*H168,2)</f>
        <v>0</v>
      </c>
      <c r="BL168" s="92" t="s">
        <v>327</v>
      </c>
      <c r="BM168" s="92" t="s">
        <v>805</v>
      </c>
    </row>
    <row r="169" spans="2:51" s="190" customFormat="1" ht="13.5">
      <c r="B169" s="189"/>
      <c r="D169" s="185" t="s">
        <v>182</v>
      </c>
      <c r="E169" s="191" t="s">
        <v>5</v>
      </c>
      <c r="F169" s="192" t="s">
        <v>710</v>
      </c>
      <c r="H169" s="193">
        <v>3</v>
      </c>
      <c r="L169" s="189"/>
      <c r="M169" s="194"/>
      <c r="N169" s="195"/>
      <c r="O169" s="195"/>
      <c r="P169" s="195"/>
      <c r="Q169" s="195"/>
      <c r="R169" s="195"/>
      <c r="S169" s="195"/>
      <c r="T169" s="196"/>
      <c r="AT169" s="191" t="s">
        <v>182</v>
      </c>
      <c r="AU169" s="191" t="s">
        <v>82</v>
      </c>
      <c r="AV169" s="190" t="s">
        <v>82</v>
      </c>
      <c r="AW169" s="190" t="s">
        <v>35</v>
      </c>
      <c r="AX169" s="190" t="s">
        <v>72</v>
      </c>
      <c r="AY169" s="191" t="s">
        <v>131</v>
      </c>
    </row>
    <row r="170" spans="2:51" s="190" customFormat="1" ht="13.5">
      <c r="B170" s="189"/>
      <c r="D170" s="185" t="s">
        <v>182</v>
      </c>
      <c r="E170" s="191" t="s">
        <v>5</v>
      </c>
      <c r="F170" s="192" t="s">
        <v>709</v>
      </c>
      <c r="H170" s="193">
        <v>8.5</v>
      </c>
      <c r="L170" s="189"/>
      <c r="M170" s="194"/>
      <c r="N170" s="195"/>
      <c r="O170" s="195"/>
      <c r="P170" s="195"/>
      <c r="Q170" s="195"/>
      <c r="R170" s="195"/>
      <c r="S170" s="195"/>
      <c r="T170" s="196"/>
      <c r="AT170" s="191" t="s">
        <v>182</v>
      </c>
      <c r="AU170" s="191" t="s">
        <v>82</v>
      </c>
      <c r="AV170" s="190" t="s">
        <v>82</v>
      </c>
      <c r="AW170" s="190" t="s">
        <v>35</v>
      </c>
      <c r="AX170" s="190" t="s">
        <v>72</v>
      </c>
      <c r="AY170" s="191" t="s">
        <v>131</v>
      </c>
    </row>
    <row r="171" spans="2:51" s="198" customFormat="1" ht="13.5">
      <c r="B171" s="197"/>
      <c r="D171" s="185" t="s">
        <v>182</v>
      </c>
      <c r="E171" s="199" t="s">
        <v>5</v>
      </c>
      <c r="F171" s="200" t="s">
        <v>185</v>
      </c>
      <c r="H171" s="201">
        <v>11.5</v>
      </c>
      <c r="L171" s="197"/>
      <c r="M171" s="202"/>
      <c r="N171" s="203"/>
      <c r="O171" s="203"/>
      <c r="P171" s="203"/>
      <c r="Q171" s="203"/>
      <c r="R171" s="203"/>
      <c r="S171" s="203"/>
      <c r="T171" s="204"/>
      <c r="AT171" s="199" t="s">
        <v>182</v>
      </c>
      <c r="AU171" s="199" t="s">
        <v>82</v>
      </c>
      <c r="AV171" s="198" t="s">
        <v>136</v>
      </c>
      <c r="AW171" s="198" t="s">
        <v>6</v>
      </c>
      <c r="AX171" s="198" t="s">
        <v>80</v>
      </c>
      <c r="AY171" s="199" t="s">
        <v>131</v>
      </c>
    </row>
    <row r="172" spans="2:65" s="102" customFormat="1" ht="25.5" customHeight="1">
      <c r="B172" s="103"/>
      <c r="C172" s="173" t="s">
        <v>299</v>
      </c>
      <c r="D172" s="173" t="s">
        <v>132</v>
      </c>
      <c r="E172" s="174" t="s">
        <v>806</v>
      </c>
      <c r="F172" s="175" t="s">
        <v>807</v>
      </c>
      <c r="G172" s="176" t="s">
        <v>189</v>
      </c>
      <c r="H172" s="177">
        <v>11.5</v>
      </c>
      <c r="I172" s="178"/>
      <c r="J172" s="179">
        <f>ROUND(I172*H172,2)</f>
        <v>0</v>
      </c>
      <c r="K172" s="175" t="s">
        <v>5</v>
      </c>
      <c r="L172" s="103"/>
      <c r="M172" s="180" t="s">
        <v>5</v>
      </c>
      <c r="N172" s="181" t="s">
        <v>45</v>
      </c>
      <c r="O172" s="104"/>
      <c r="P172" s="182">
        <f>O172*H172</f>
        <v>0</v>
      </c>
      <c r="Q172" s="182">
        <v>0</v>
      </c>
      <c r="R172" s="182">
        <f>Q172*H172</f>
        <v>0</v>
      </c>
      <c r="S172" s="182">
        <v>0</v>
      </c>
      <c r="T172" s="183">
        <f>S172*H172</f>
        <v>0</v>
      </c>
      <c r="AR172" s="92" t="s">
        <v>327</v>
      </c>
      <c r="AT172" s="92" t="s">
        <v>132</v>
      </c>
      <c r="AU172" s="92" t="s">
        <v>82</v>
      </c>
      <c r="AY172" s="92" t="s">
        <v>131</v>
      </c>
      <c r="BE172" s="184">
        <f>IF(N172="základní",J172,0)</f>
        <v>0</v>
      </c>
      <c r="BF172" s="184">
        <f>IF(N172="snížená",J172,0)</f>
        <v>0</v>
      </c>
      <c r="BG172" s="184">
        <f>IF(N172="zákl. přenesená",J172,0)</f>
        <v>0</v>
      </c>
      <c r="BH172" s="184">
        <f>IF(N172="sníž. přenesená",J172,0)</f>
        <v>0</v>
      </c>
      <c r="BI172" s="184">
        <f>IF(N172="nulová",J172,0)</f>
        <v>0</v>
      </c>
      <c r="BJ172" s="92" t="s">
        <v>136</v>
      </c>
      <c r="BK172" s="184">
        <f>ROUND(I172*H172,2)</f>
        <v>0</v>
      </c>
      <c r="BL172" s="92" t="s">
        <v>327</v>
      </c>
      <c r="BM172" s="92" t="s">
        <v>808</v>
      </c>
    </row>
    <row r="173" spans="2:51" s="190" customFormat="1" ht="13.5">
      <c r="B173" s="189"/>
      <c r="D173" s="185" t="s">
        <v>182</v>
      </c>
      <c r="E173" s="191" t="s">
        <v>5</v>
      </c>
      <c r="F173" s="192" t="s">
        <v>709</v>
      </c>
      <c r="H173" s="193">
        <v>8.5</v>
      </c>
      <c r="L173" s="189"/>
      <c r="M173" s="194"/>
      <c r="N173" s="195"/>
      <c r="O173" s="195"/>
      <c r="P173" s="195"/>
      <c r="Q173" s="195"/>
      <c r="R173" s="195"/>
      <c r="S173" s="195"/>
      <c r="T173" s="196"/>
      <c r="AT173" s="191" t="s">
        <v>182</v>
      </c>
      <c r="AU173" s="191" t="s">
        <v>82</v>
      </c>
      <c r="AV173" s="190" t="s">
        <v>82</v>
      </c>
      <c r="AW173" s="190" t="s">
        <v>35</v>
      </c>
      <c r="AX173" s="190" t="s">
        <v>72</v>
      </c>
      <c r="AY173" s="191" t="s">
        <v>131</v>
      </c>
    </row>
    <row r="174" spans="2:51" s="190" customFormat="1" ht="13.5">
      <c r="B174" s="189"/>
      <c r="D174" s="185" t="s">
        <v>182</v>
      </c>
      <c r="E174" s="191" t="s">
        <v>5</v>
      </c>
      <c r="F174" s="192" t="s">
        <v>710</v>
      </c>
      <c r="H174" s="193">
        <v>3</v>
      </c>
      <c r="L174" s="189"/>
      <c r="M174" s="194"/>
      <c r="N174" s="195"/>
      <c r="O174" s="195"/>
      <c r="P174" s="195"/>
      <c r="Q174" s="195"/>
      <c r="R174" s="195"/>
      <c r="S174" s="195"/>
      <c r="T174" s="196"/>
      <c r="AT174" s="191" t="s">
        <v>182</v>
      </c>
      <c r="AU174" s="191" t="s">
        <v>82</v>
      </c>
      <c r="AV174" s="190" t="s">
        <v>82</v>
      </c>
      <c r="AW174" s="190" t="s">
        <v>35</v>
      </c>
      <c r="AX174" s="190" t="s">
        <v>72</v>
      </c>
      <c r="AY174" s="191" t="s">
        <v>131</v>
      </c>
    </row>
    <row r="175" spans="2:51" s="198" customFormat="1" ht="13.5">
      <c r="B175" s="197"/>
      <c r="D175" s="185" t="s">
        <v>182</v>
      </c>
      <c r="E175" s="199" t="s">
        <v>5</v>
      </c>
      <c r="F175" s="200" t="s">
        <v>185</v>
      </c>
      <c r="H175" s="201">
        <v>11.5</v>
      </c>
      <c r="L175" s="197"/>
      <c r="M175" s="202"/>
      <c r="N175" s="203"/>
      <c r="O175" s="203"/>
      <c r="P175" s="203"/>
      <c r="Q175" s="203"/>
      <c r="R175" s="203"/>
      <c r="S175" s="203"/>
      <c r="T175" s="204"/>
      <c r="AT175" s="199" t="s">
        <v>182</v>
      </c>
      <c r="AU175" s="199" t="s">
        <v>82</v>
      </c>
      <c r="AV175" s="198" t="s">
        <v>136</v>
      </c>
      <c r="AW175" s="198" t="s">
        <v>6</v>
      </c>
      <c r="AX175" s="198" t="s">
        <v>80</v>
      </c>
      <c r="AY175" s="199" t="s">
        <v>131</v>
      </c>
    </row>
    <row r="176" spans="2:65" s="102" customFormat="1" ht="25.5" customHeight="1">
      <c r="B176" s="103"/>
      <c r="C176" s="173" t="s">
        <v>809</v>
      </c>
      <c r="D176" s="173" t="s">
        <v>132</v>
      </c>
      <c r="E176" s="174" t="s">
        <v>810</v>
      </c>
      <c r="F176" s="175" t="s">
        <v>811</v>
      </c>
      <c r="G176" s="176" t="s">
        <v>285</v>
      </c>
      <c r="H176" s="177">
        <v>1</v>
      </c>
      <c r="I176" s="178"/>
      <c r="J176" s="179">
        <f>ROUND(I176*H176,2)</f>
        <v>0</v>
      </c>
      <c r="K176" s="175" t="s">
        <v>5</v>
      </c>
      <c r="L176" s="103"/>
      <c r="M176" s="180" t="s">
        <v>5</v>
      </c>
      <c r="N176" s="181" t="s">
        <v>45</v>
      </c>
      <c r="O176" s="104"/>
      <c r="P176" s="182">
        <f>O176*H176</f>
        <v>0</v>
      </c>
      <c r="Q176" s="182">
        <v>0.11934</v>
      </c>
      <c r="R176" s="182">
        <f>Q176*H176</f>
        <v>0.11934</v>
      </c>
      <c r="S176" s="182">
        <v>0</v>
      </c>
      <c r="T176" s="183">
        <f>S176*H176</f>
        <v>0</v>
      </c>
      <c r="AR176" s="92" t="s">
        <v>327</v>
      </c>
      <c r="AT176" s="92" t="s">
        <v>132</v>
      </c>
      <c r="AU176" s="92" t="s">
        <v>82</v>
      </c>
      <c r="AY176" s="92" t="s">
        <v>131</v>
      </c>
      <c r="BE176" s="184">
        <f>IF(N176="základní",J176,0)</f>
        <v>0</v>
      </c>
      <c r="BF176" s="184">
        <f>IF(N176="snížená",J176,0)</f>
        <v>0</v>
      </c>
      <c r="BG176" s="184">
        <f>IF(N176="zákl. přenesená",J176,0)</f>
        <v>0</v>
      </c>
      <c r="BH176" s="184">
        <f>IF(N176="sníž. přenesená",J176,0)</f>
        <v>0</v>
      </c>
      <c r="BI176" s="184">
        <f>IF(N176="nulová",J176,0)</f>
        <v>0</v>
      </c>
      <c r="BJ176" s="92" t="s">
        <v>136</v>
      </c>
      <c r="BK176" s="184">
        <f>ROUND(I176*H176,2)</f>
        <v>0</v>
      </c>
      <c r="BL176" s="92" t="s">
        <v>327</v>
      </c>
      <c r="BM176" s="92" t="s">
        <v>812</v>
      </c>
    </row>
    <row r="177" spans="2:65" s="102" customFormat="1" ht="25.5" customHeight="1">
      <c r="B177" s="103"/>
      <c r="C177" s="173" t="s">
        <v>302</v>
      </c>
      <c r="D177" s="173" t="s">
        <v>132</v>
      </c>
      <c r="E177" s="174" t="s">
        <v>813</v>
      </c>
      <c r="F177" s="175" t="s">
        <v>814</v>
      </c>
      <c r="G177" s="176" t="s">
        <v>285</v>
      </c>
      <c r="H177" s="177">
        <v>1</v>
      </c>
      <c r="I177" s="178"/>
      <c r="J177" s="179">
        <f>ROUND(I177*H177,2)</f>
        <v>0</v>
      </c>
      <c r="K177" s="175" t="s">
        <v>5</v>
      </c>
      <c r="L177" s="103"/>
      <c r="M177" s="180" t="s">
        <v>5</v>
      </c>
      <c r="N177" s="181" t="s">
        <v>45</v>
      </c>
      <c r="O177" s="104"/>
      <c r="P177" s="182">
        <f>O177*H177</f>
        <v>0</v>
      </c>
      <c r="Q177" s="182">
        <v>0</v>
      </c>
      <c r="R177" s="182">
        <f>Q177*H177</f>
        <v>0</v>
      </c>
      <c r="S177" s="182">
        <v>0</v>
      </c>
      <c r="T177" s="183">
        <f>S177*H177</f>
        <v>0</v>
      </c>
      <c r="AR177" s="92" t="s">
        <v>327</v>
      </c>
      <c r="AT177" s="92" t="s">
        <v>132</v>
      </c>
      <c r="AU177" s="92" t="s">
        <v>82</v>
      </c>
      <c r="AY177" s="92" t="s">
        <v>131</v>
      </c>
      <c r="BE177" s="184">
        <f>IF(N177="základní",J177,0)</f>
        <v>0</v>
      </c>
      <c r="BF177" s="184">
        <f>IF(N177="snížená",J177,0)</f>
        <v>0</v>
      </c>
      <c r="BG177" s="184">
        <f>IF(N177="zákl. přenesená",J177,0)</f>
        <v>0</v>
      </c>
      <c r="BH177" s="184">
        <f>IF(N177="sníž. přenesená",J177,0)</f>
        <v>0</v>
      </c>
      <c r="BI177" s="184">
        <f>IF(N177="nulová",J177,0)</f>
        <v>0</v>
      </c>
      <c r="BJ177" s="92" t="s">
        <v>136</v>
      </c>
      <c r="BK177" s="184">
        <f>ROUND(I177*H177,2)</f>
        <v>0</v>
      </c>
      <c r="BL177" s="92" t="s">
        <v>327</v>
      </c>
      <c r="BM177" s="92" t="s">
        <v>815</v>
      </c>
    </row>
    <row r="178" spans="2:65" s="102" customFormat="1" ht="25.5" customHeight="1">
      <c r="B178" s="103"/>
      <c r="C178" s="173" t="s">
        <v>816</v>
      </c>
      <c r="D178" s="173" t="s">
        <v>132</v>
      </c>
      <c r="E178" s="174" t="s">
        <v>817</v>
      </c>
      <c r="F178" s="175" t="s">
        <v>818</v>
      </c>
      <c r="G178" s="176" t="s">
        <v>189</v>
      </c>
      <c r="H178" s="177">
        <v>11.5</v>
      </c>
      <c r="I178" s="178"/>
      <c r="J178" s="179">
        <f>ROUND(I178*H178,2)</f>
        <v>0</v>
      </c>
      <c r="K178" s="175" t="s">
        <v>5</v>
      </c>
      <c r="L178" s="103"/>
      <c r="M178" s="180" t="s">
        <v>5</v>
      </c>
      <c r="N178" s="181" t="s">
        <v>45</v>
      </c>
      <c r="O178" s="104"/>
      <c r="P178" s="182">
        <f>O178*H178</f>
        <v>0</v>
      </c>
      <c r="Q178" s="182">
        <v>0.08425</v>
      </c>
      <c r="R178" s="182">
        <f>Q178*H178</f>
        <v>0.968875</v>
      </c>
      <c r="S178" s="182">
        <v>0</v>
      </c>
      <c r="T178" s="183">
        <f>S178*H178</f>
        <v>0</v>
      </c>
      <c r="AR178" s="92" t="s">
        <v>327</v>
      </c>
      <c r="AT178" s="92" t="s">
        <v>132</v>
      </c>
      <c r="AU178" s="92" t="s">
        <v>82</v>
      </c>
      <c r="AY178" s="92" t="s">
        <v>131</v>
      </c>
      <c r="BE178" s="184">
        <f>IF(N178="základní",J178,0)</f>
        <v>0</v>
      </c>
      <c r="BF178" s="184">
        <f>IF(N178="snížená",J178,0)</f>
        <v>0</v>
      </c>
      <c r="BG178" s="184">
        <f>IF(N178="zákl. přenesená",J178,0)</f>
        <v>0</v>
      </c>
      <c r="BH178" s="184">
        <f>IF(N178="sníž. přenesená",J178,0)</f>
        <v>0</v>
      </c>
      <c r="BI178" s="184">
        <f>IF(N178="nulová",J178,0)</f>
        <v>0</v>
      </c>
      <c r="BJ178" s="92" t="s">
        <v>136</v>
      </c>
      <c r="BK178" s="184">
        <f>ROUND(I178*H178,2)</f>
        <v>0</v>
      </c>
      <c r="BL178" s="92" t="s">
        <v>327</v>
      </c>
      <c r="BM178" s="92" t="s">
        <v>819</v>
      </c>
    </row>
    <row r="179" spans="2:65" s="102" customFormat="1" ht="16.5" customHeight="1">
      <c r="B179" s="103"/>
      <c r="C179" s="217" t="s">
        <v>306</v>
      </c>
      <c r="D179" s="217" t="s">
        <v>433</v>
      </c>
      <c r="E179" s="218" t="s">
        <v>820</v>
      </c>
      <c r="F179" s="219" t="s">
        <v>821</v>
      </c>
      <c r="G179" s="220" t="s">
        <v>189</v>
      </c>
      <c r="H179" s="221">
        <v>1.15</v>
      </c>
      <c r="I179" s="222"/>
      <c r="J179" s="223">
        <f>ROUND(I179*H179,2)</f>
        <v>0</v>
      </c>
      <c r="K179" s="219" t="s">
        <v>5</v>
      </c>
      <c r="L179" s="224"/>
      <c r="M179" s="225" t="s">
        <v>5</v>
      </c>
      <c r="N179" s="226" t="s">
        <v>45</v>
      </c>
      <c r="O179" s="104"/>
      <c r="P179" s="182">
        <f>O179*H179</f>
        <v>0</v>
      </c>
      <c r="Q179" s="182">
        <v>0.143</v>
      </c>
      <c r="R179" s="182">
        <f>Q179*H179</f>
        <v>0.16444999999999999</v>
      </c>
      <c r="S179" s="182">
        <v>0</v>
      </c>
      <c r="T179" s="183">
        <f>S179*H179</f>
        <v>0</v>
      </c>
      <c r="AR179" s="92" t="s">
        <v>652</v>
      </c>
      <c r="AT179" s="92" t="s">
        <v>433</v>
      </c>
      <c r="AU179" s="92" t="s">
        <v>82</v>
      </c>
      <c r="AY179" s="92" t="s">
        <v>131</v>
      </c>
      <c r="BE179" s="184">
        <f>IF(N179="základní",J179,0)</f>
        <v>0</v>
      </c>
      <c r="BF179" s="184">
        <f>IF(N179="snížená",J179,0)</f>
        <v>0</v>
      </c>
      <c r="BG179" s="184">
        <f>IF(N179="zákl. přenesená",J179,0)</f>
        <v>0</v>
      </c>
      <c r="BH179" s="184">
        <f>IF(N179="sníž. přenesená",J179,0)</f>
        <v>0</v>
      </c>
      <c r="BI179" s="184">
        <f>IF(N179="nulová",J179,0)</f>
        <v>0</v>
      </c>
      <c r="BJ179" s="92" t="s">
        <v>136</v>
      </c>
      <c r="BK179" s="184">
        <f>ROUND(I179*H179,2)</f>
        <v>0</v>
      </c>
      <c r="BL179" s="92" t="s">
        <v>652</v>
      </c>
      <c r="BM179" s="92" t="s">
        <v>822</v>
      </c>
    </row>
    <row r="180" spans="2:51" s="190" customFormat="1" ht="13.5">
      <c r="B180" s="189"/>
      <c r="D180" s="185" t="s">
        <v>182</v>
      </c>
      <c r="E180" s="191" t="s">
        <v>5</v>
      </c>
      <c r="F180" s="192" t="s">
        <v>823</v>
      </c>
      <c r="H180" s="193">
        <v>1.15</v>
      </c>
      <c r="L180" s="189"/>
      <c r="M180" s="194"/>
      <c r="N180" s="195"/>
      <c r="O180" s="195"/>
      <c r="P180" s="195"/>
      <c r="Q180" s="195"/>
      <c r="R180" s="195"/>
      <c r="S180" s="195"/>
      <c r="T180" s="196"/>
      <c r="AT180" s="191" t="s">
        <v>182</v>
      </c>
      <c r="AU180" s="191" t="s">
        <v>82</v>
      </c>
      <c r="AV180" s="190" t="s">
        <v>82</v>
      </c>
      <c r="AW180" s="190" t="s">
        <v>35</v>
      </c>
      <c r="AX180" s="190" t="s">
        <v>72</v>
      </c>
      <c r="AY180" s="191" t="s">
        <v>131</v>
      </c>
    </row>
    <row r="181" spans="2:51" s="198" customFormat="1" ht="13.5">
      <c r="B181" s="197"/>
      <c r="D181" s="185" t="s">
        <v>182</v>
      </c>
      <c r="E181" s="199" t="s">
        <v>5</v>
      </c>
      <c r="F181" s="200" t="s">
        <v>185</v>
      </c>
      <c r="H181" s="201">
        <v>1.15</v>
      </c>
      <c r="L181" s="197"/>
      <c r="M181" s="202"/>
      <c r="N181" s="203"/>
      <c r="O181" s="203"/>
      <c r="P181" s="203"/>
      <c r="Q181" s="203"/>
      <c r="R181" s="203"/>
      <c r="S181" s="203"/>
      <c r="T181" s="204"/>
      <c r="AT181" s="199" t="s">
        <v>182</v>
      </c>
      <c r="AU181" s="199" t="s">
        <v>82</v>
      </c>
      <c r="AV181" s="198" t="s">
        <v>136</v>
      </c>
      <c r="AW181" s="198" t="s">
        <v>6</v>
      </c>
      <c r="AX181" s="198" t="s">
        <v>80</v>
      </c>
      <c r="AY181" s="199" t="s">
        <v>131</v>
      </c>
    </row>
    <row r="182" spans="2:63" s="163" customFormat="1" ht="37.35" customHeight="1">
      <c r="B182" s="162"/>
      <c r="D182" s="164" t="s">
        <v>71</v>
      </c>
      <c r="E182" s="165" t="s">
        <v>514</v>
      </c>
      <c r="F182" s="165" t="s">
        <v>824</v>
      </c>
      <c r="J182" s="166">
        <f>BK182</f>
        <v>0</v>
      </c>
      <c r="L182" s="162"/>
      <c r="M182" s="167"/>
      <c r="N182" s="168"/>
      <c r="O182" s="168"/>
      <c r="P182" s="169">
        <f>P183+P185+P187+P189+P191</f>
        <v>0</v>
      </c>
      <c r="Q182" s="168"/>
      <c r="R182" s="169">
        <f>R183+R185+R187+R189+R191</f>
        <v>0</v>
      </c>
      <c r="S182" s="168"/>
      <c r="T182" s="170">
        <f>T183+T185+T187+T189+T191</f>
        <v>0</v>
      </c>
      <c r="AR182" s="164" t="s">
        <v>148</v>
      </c>
      <c r="AT182" s="171" t="s">
        <v>71</v>
      </c>
      <c r="AU182" s="171" t="s">
        <v>72</v>
      </c>
      <c r="AY182" s="164" t="s">
        <v>131</v>
      </c>
      <c r="BK182" s="172">
        <f>BK183+BK185+BK187+BK189+BK191</f>
        <v>0</v>
      </c>
    </row>
    <row r="183" spans="2:63" s="163" customFormat="1" ht="19.9" customHeight="1">
      <c r="B183" s="162"/>
      <c r="D183" s="164" t="s">
        <v>71</v>
      </c>
      <c r="E183" s="215" t="s">
        <v>516</v>
      </c>
      <c r="F183" s="215" t="s">
        <v>825</v>
      </c>
      <c r="J183" s="216">
        <f>BK183</f>
        <v>0</v>
      </c>
      <c r="L183" s="162"/>
      <c r="M183" s="167"/>
      <c r="N183" s="168"/>
      <c r="O183" s="168"/>
      <c r="P183" s="169">
        <f>P184</f>
        <v>0</v>
      </c>
      <c r="Q183" s="168"/>
      <c r="R183" s="169">
        <f>R184</f>
        <v>0</v>
      </c>
      <c r="S183" s="168"/>
      <c r="T183" s="170">
        <f>T184</f>
        <v>0</v>
      </c>
      <c r="AR183" s="164" t="s">
        <v>148</v>
      </c>
      <c r="AT183" s="171" t="s">
        <v>71</v>
      </c>
      <c r="AU183" s="171" t="s">
        <v>80</v>
      </c>
      <c r="AY183" s="164" t="s">
        <v>131</v>
      </c>
      <c r="BK183" s="172">
        <f>BK184</f>
        <v>0</v>
      </c>
    </row>
    <row r="184" spans="2:65" s="102" customFormat="1" ht="16.5" customHeight="1">
      <c r="B184" s="103"/>
      <c r="C184" s="173" t="s">
        <v>826</v>
      </c>
      <c r="D184" s="173" t="s">
        <v>132</v>
      </c>
      <c r="E184" s="174" t="s">
        <v>524</v>
      </c>
      <c r="F184" s="175" t="s">
        <v>827</v>
      </c>
      <c r="G184" s="176" t="s">
        <v>828</v>
      </c>
      <c r="H184" s="177">
        <v>1</v>
      </c>
      <c r="I184" s="178"/>
      <c r="J184" s="179">
        <f>ROUND(I184*H184,2)</f>
        <v>0</v>
      </c>
      <c r="K184" s="175" t="s">
        <v>5</v>
      </c>
      <c r="L184" s="103"/>
      <c r="M184" s="180" t="s">
        <v>5</v>
      </c>
      <c r="N184" s="181" t="s">
        <v>45</v>
      </c>
      <c r="O184" s="104"/>
      <c r="P184" s="182">
        <f>O184*H184</f>
        <v>0</v>
      </c>
      <c r="Q184" s="182">
        <v>0</v>
      </c>
      <c r="R184" s="182">
        <f>Q184*H184</f>
        <v>0</v>
      </c>
      <c r="S184" s="182">
        <v>0</v>
      </c>
      <c r="T184" s="183">
        <f>S184*H184</f>
        <v>0</v>
      </c>
      <c r="AR184" s="92" t="s">
        <v>521</v>
      </c>
      <c r="AT184" s="92" t="s">
        <v>132</v>
      </c>
      <c r="AU184" s="92" t="s">
        <v>82</v>
      </c>
      <c r="AY184" s="92" t="s">
        <v>131</v>
      </c>
      <c r="BE184" s="184">
        <f>IF(N184="základní",J184,0)</f>
        <v>0</v>
      </c>
      <c r="BF184" s="184">
        <f>IF(N184="snížená",J184,0)</f>
        <v>0</v>
      </c>
      <c r="BG184" s="184">
        <f>IF(N184="zákl. přenesená",J184,0)</f>
        <v>0</v>
      </c>
      <c r="BH184" s="184">
        <f>IF(N184="sníž. přenesená",J184,0)</f>
        <v>0</v>
      </c>
      <c r="BI184" s="184">
        <f>IF(N184="nulová",J184,0)</f>
        <v>0</v>
      </c>
      <c r="BJ184" s="92" t="s">
        <v>136</v>
      </c>
      <c r="BK184" s="184">
        <f>ROUND(I184*H184,2)</f>
        <v>0</v>
      </c>
      <c r="BL184" s="92" t="s">
        <v>521</v>
      </c>
      <c r="BM184" s="92" t="s">
        <v>829</v>
      </c>
    </row>
    <row r="185" spans="2:63" s="163" customFormat="1" ht="29.85" customHeight="1">
      <c r="B185" s="162"/>
      <c r="D185" s="164" t="s">
        <v>71</v>
      </c>
      <c r="E185" s="215" t="s">
        <v>830</v>
      </c>
      <c r="F185" s="215" t="s">
        <v>831</v>
      </c>
      <c r="J185" s="216">
        <f>BK185</f>
        <v>0</v>
      </c>
      <c r="L185" s="162"/>
      <c r="M185" s="167"/>
      <c r="N185" s="168"/>
      <c r="O185" s="168"/>
      <c r="P185" s="169">
        <f>P186</f>
        <v>0</v>
      </c>
      <c r="Q185" s="168"/>
      <c r="R185" s="169">
        <f>R186</f>
        <v>0</v>
      </c>
      <c r="S185" s="168"/>
      <c r="T185" s="170">
        <f>T186</f>
        <v>0</v>
      </c>
      <c r="AR185" s="164" t="s">
        <v>148</v>
      </c>
      <c r="AT185" s="171" t="s">
        <v>71</v>
      </c>
      <c r="AU185" s="171" t="s">
        <v>80</v>
      </c>
      <c r="AY185" s="164" t="s">
        <v>131</v>
      </c>
      <c r="BK185" s="172">
        <f>BK186</f>
        <v>0</v>
      </c>
    </row>
    <row r="186" spans="2:65" s="102" customFormat="1" ht="16.5" customHeight="1">
      <c r="B186" s="103"/>
      <c r="C186" s="173" t="s">
        <v>310</v>
      </c>
      <c r="D186" s="173" t="s">
        <v>132</v>
      </c>
      <c r="E186" s="174" t="s">
        <v>832</v>
      </c>
      <c r="F186" s="175" t="s">
        <v>833</v>
      </c>
      <c r="G186" s="176" t="s">
        <v>828</v>
      </c>
      <c r="H186" s="177">
        <v>1</v>
      </c>
      <c r="I186" s="178"/>
      <c r="J186" s="179">
        <f>ROUND(I186*H186,2)</f>
        <v>0</v>
      </c>
      <c r="K186" s="175" t="s">
        <v>5</v>
      </c>
      <c r="L186" s="103"/>
      <c r="M186" s="180" t="s">
        <v>5</v>
      </c>
      <c r="N186" s="181" t="s">
        <v>45</v>
      </c>
      <c r="O186" s="104"/>
      <c r="P186" s="182">
        <f>O186*H186</f>
        <v>0</v>
      </c>
      <c r="Q186" s="182">
        <v>0</v>
      </c>
      <c r="R186" s="182">
        <f>Q186*H186</f>
        <v>0</v>
      </c>
      <c r="S186" s="182">
        <v>0</v>
      </c>
      <c r="T186" s="183">
        <f>S186*H186</f>
        <v>0</v>
      </c>
      <c r="AR186" s="92" t="s">
        <v>521</v>
      </c>
      <c r="AT186" s="92" t="s">
        <v>132</v>
      </c>
      <c r="AU186" s="92" t="s">
        <v>82</v>
      </c>
      <c r="AY186" s="92" t="s">
        <v>131</v>
      </c>
      <c r="BE186" s="184">
        <f>IF(N186="základní",J186,0)</f>
        <v>0</v>
      </c>
      <c r="BF186" s="184">
        <f>IF(N186="snížená",J186,0)</f>
        <v>0</v>
      </c>
      <c r="BG186" s="184">
        <f>IF(N186="zákl. přenesená",J186,0)</f>
        <v>0</v>
      </c>
      <c r="BH186" s="184">
        <f>IF(N186="sníž. přenesená",J186,0)</f>
        <v>0</v>
      </c>
      <c r="BI186" s="184">
        <f>IF(N186="nulová",J186,0)</f>
        <v>0</v>
      </c>
      <c r="BJ186" s="92" t="s">
        <v>136</v>
      </c>
      <c r="BK186" s="184">
        <f>ROUND(I186*H186,2)</f>
        <v>0</v>
      </c>
      <c r="BL186" s="92" t="s">
        <v>521</v>
      </c>
      <c r="BM186" s="92" t="s">
        <v>834</v>
      </c>
    </row>
    <row r="187" spans="2:63" s="163" customFormat="1" ht="29.85" customHeight="1">
      <c r="B187" s="162"/>
      <c r="D187" s="164" t="s">
        <v>71</v>
      </c>
      <c r="E187" s="215" t="s">
        <v>530</v>
      </c>
      <c r="F187" s="215" t="s">
        <v>835</v>
      </c>
      <c r="J187" s="216">
        <f>BK187</f>
        <v>0</v>
      </c>
      <c r="L187" s="162"/>
      <c r="M187" s="167"/>
      <c r="N187" s="168"/>
      <c r="O187" s="168"/>
      <c r="P187" s="169">
        <f>P188</f>
        <v>0</v>
      </c>
      <c r="Q187" s="168"/>
      <c r="R187" s="169">
        <f>R188</f>
        <v>0</v>
      </c>
      <c r="S187" s="168"/>
      <c r="T187" s="170">
        <f>T188</f>
        <v>0</v>
      </c>
      <c r="AR187" s="164" t="s">
        <v>148</v>
      </c>
      <c r="AT187" s="171" t="s">
        <v>71</v>
      </c>
      <c r="AU187" s="171" t="s">
        <v>80</v>
      </c>
      <c r="AY187" s="164" t="s">
        <v>131</v>
      </c>
      <c r="BK187" s="172">
        <f>BK188</f>
        <v>0</v>
      </c>
    </row>
    <row r="188" spans="2:65" s="102" customFormat="1" ht="16.5" customHeight="1">
      <c r="B188" s="103"/>
      <c r="C188" s="173" t="s">
        <v>836</v>
      </c>
      <c r="D188" s="173" t="s">
        <v>132</v>
      </c>
      <c r="E188" s="174" t="s">
        <v>837</v>
      </c>
      <c r="F188" s="175" t="s">
        <v>838</v>
      </c>
      <c r="G188" s="176" t="s">
        <v>828</v>
      </c>
      <c r="H188" s="177">
        <v>1</v>
      </c>
      <c r="I188" s="178"/>
      <c r="J188" s="179">
        <f>ROUND(I188*H188,2)</f>
        <v>0</v>
      </c>
      <c r="K188" s="175" t="s">
        <v>5</v>
      </c>
      <c r="L188" s="103"/>
      <c r="M188" s="180" t="s">
        <v>5</v>
      </c>
      <c r="N188" s="181" t="s">
        <v>45</v>
      </c>
      <c r="O188" s="104"/>
      <c r="P188" s="182">
        <f>O188*H188</f>
        <v>0</v>
      </c>
      <c r="Q188" s="182">
        <v>0</v>
      </c>
      <c r="R188" s="182">
        <f>Q188*H188</f>
        <v>0</v>
      </c>
      <c r="S188" s="182">
        <v>0</v>
      </c>
      <c r="T188" s="183">
        <f>S188*H188</f>
        <v>0</v>
      </c>
      <c r="AR188" s="92" t="s">
        <v>521</v>
      </c>
      <c r="AT188" s="92" t="s">
        <v>132</v>
      </c>
      <c r="AU188" s="92" t="s">
        <v>82</v>
      </c>
      <c r="AY188" s="92" t="s">
        <v>131</v>
      </c>
      <c r="BE188" s="184">
        <f>IF(N188="základní",J188,0)</f>
        <v>0</v>
      </c>
      <c r="BF188" s="184">
        <f>IF(N188="snížená",J188,0)</f>
        <v>0</v>
      </c>
      <c r="BG188" s="184">
        <f>IF(N188="zákl. přenesená",J188,0)</f>
        <v>0</v>
      </c>
      <c r="BH188" s="184">
        <f>IF(N188="sníž. přenesená",J188,0)</f>
        <v>0</v>
      </c>
      <c r="BI188" s="184">
        <f>IF(N188="nulová",J188,0)</f>
        <v>0</v>
      </c>
      <c r="BJ188" s="92" t="s">
        <v>136</v>
      </c>
      <c r="BK188" s="184">
        <f>ROUND(I188*H188,2)</f>
        <v>0</v>
      </c>
      <c r="BL188" s="92" t="s">
        <v>521</v>
      </c>
      <c r="BM188" s="92" t="s">
        <v>839</v>
      </c>
    </row>
    <row r="189" spans="2:63" s="163" customFormat="1" ht="29.85" customHeight="1">
      <c r="B189" s="162"/>
      <c r="D189" s="164" t="s">
        <v>71</v>
      </c>
      <c r="E189" s="215" t="s">
        <v>840</v>
      </c>
      <c r="F189" s="215" t="s">
        <v>841</v>
      </c>
      <c r="J189" s="216">
        <f>BK189</f>
        <v>0</v>
      </c>
      <c r="L189" s="162"/>
      <c r="M189" s="167"/>
      <c r="N189" s="168"/>
      <c r="O189" s="168"/>
      <c r="P189" s="169">
        <f>P190</f>
        <v>0</v>
      </c>
      <c r="Q189" s="168"/>
      <c r="R189" s="169">
        <f>R190</f>
        <v>0</v>
      </c>
      <c r="S189" s="168"/>
      <c r="T189" s="170">
        <f>T190</f>
        <v>0</v>
      </c>
      <c r="AR189" s="164" t="s">
        <v>148</v>
      </c>
      <c r="AT189" s="171" t="s">
        <v>71</v>
      </c>
      <c r="AU189" s="171" t="s">
        <v>80</v>
      </c>
      <c r="AY189" s="164" t="s">
        <v>131</v>
      </c>
      <c r="BK189" s="172">
        <f>BK190</f>
        <v>0</v>
      </c>
    </row>
    <row r="190" spans="2:65" s="102" customFormat="1" ht="16.5" customHeight="1">
      <c r="B190" s="103"/>
      <c r="C190" s="173" t="s">
        <v>314</v>
      </c>
      <c r="D190" s="173" t="s">
        <v>132</v>
      </c>
      <c r="E190" s="174" t="s">
        <v>842</v>
      </c>
      <c r="F190" s="175" t="s">
        <v>843</v>
      </c>
      <c r="G190" s="176" t="s">
        <v>828</v>
      </c>
      <c r="H190" s="177">
        <v>1</v>
      </c>
      <c r="I190" s="178"/>
      <c r="J190" s="179">
        <f>ROUND(I190*H190,2)</f>
        <v>0</v>
      </c>
      <c r="K190" s="175" t="s">
        <v>5</v>
      </c>
      <c r="L190" s="103"/>
      <c r="M190" s="180" t="s">
        <v>5</v>
      </c>
      <c r="N190" s="181" t="s">
        <v>45</v>
      </c>
      <c r="O190" s="104"/>
      <c r="P190" s="182">
        <f>O190*H190</f>
        <v>0</v>
      </c>
      <c r="Q190" s="182">
        <v>0</v>
      </c>
      <c r="R190" s="182">
        <f>Q190*H190</f>
        <v>0</v>
      </c>
      <c r="S190" s="182">
        <v>0</v>
      </c>
      <c r="T190" s="183">
        <f>S190*H190</f>
        <v>0</v>
      </c>
      <c r="AR190" s="92" t="s">
        <v>521</v>
      </c>
      <c r="AT190" s="92" t="s">
        <v>132</v>
      </c>
      <c r="AU190" s="92" t="s">
        <v>82</v>
      </c>
      <c r="AY190" s="92" t="s">
        <v>131</v>
      </c>
      <c r="BE190" s="184">
        <f>IF(N190="základní",J190,0)</f>
        <v>0</v>
      </c>
      <c r="BF190" s="184">
        <f>IF(N190="snížená",J190,0)</f>
        <v>0</v>
      </c>
      <c r="BG190" s="184">
        <f>IF(N190="zákl. přenesená",J190,0)</f>
        <v>0</v>
      </c>
      <c r="BH190" s="184">
        <f>IF(N190="sníž. přenesená",J190,0)</f>
        <v>0</v>
      </c>
      <c r="BI190" s="184">
        <f>IF(N190="nulová",J190,0)</f>
        <v>0</v>
      </c>
      <c r="BJ190" s="92" t="s">
        <v>136</v>
      </c>
      <c r="BK190" s="184">
        <f>ROUND(I190*H190,2)</f>
        <v>0</v>
      </c>
      <c r="BL190" s="92" t="s">
        <v>521</v>
      </c>
      <c r="BM190" s="92" t="s">
        <v>844</v>
      </c>
    </row>
    <row r="191" spans="2:63" s="163" customFormat="1" ht="29.85" customHeight="1">
      <c r="B191" s="162"/>
      <c r="D191" s="164" t="s">
        <v>71</v>
      </c>
      <c r="E191" s="215" t="s">
        <v>845</v>
      </c>
      <c r="F191" s="215" t="s">
        <v>846</v>
      </c>
      <c r="J191" s="216">
        <f>BK191</f>
        <v>0</v>
      </c>
      <c r="L191" s="162"/>
      <c r="M191" s="167"/>
      <c r="N191" s="168"/>
      <c r="O191" s="168"/>
      <c r="P191" s="169">
        <f>P192</f>
        <v>0</v>
      </c>
      <c r="Q191" s="168"/>
      <c r="R191" s="169">
        <f>R192</f>
        <v>0</v>
      </c>
      <c r="S191" s="168"/>
      <c r="T191" s="170">
        <f>T192</f>
        <v>0</v>
      </c>
      <c r="AR191" s="164" t="s">
        <v>148</v>
      </c>
      <c r="AT191" s="171" t="s">
        <v>71</v>
      </c>
      <c r="AU191" s="171" t="s">
        <v>80</v>
      </c>
      <c r="AY191" s="164" t="s">
        <v>131</v>
      </c>
      <c r="BK191" s="172">
        <f>BK192</f>
        <v>0</v>
      </c>
    </row>
    <row r="192" spans="2:65" s="102" customFormat="1" ht="16.5" customHeight="1">
      <c r="B192" s="103"/>
      <c r="C192" s="173" t="s">
        <v>847</v>
      </c>
      <c r="D192" s="173" t="s">
        <v>132</v>
      </c>
      <c r="E192" s="174" t="s">
        <v>848</v>
      </c>
      <c r="F192" s="175" t="s">
        <v>849</v>
      </c>
      <c r="G192" s="176" t="s">
        <v>828</v>
      </c>
      <c r="H192" s="177">
        <v>1</v>
      </c>
      <c r="I192" s="178"/>
      <c r="J192" s="179">
        <f>ROUND(I192*H192,2)</f>
        <v>0</v>
      </c>
      <c r="K192" s="175" t="s">
        <v>5</v>
      </c>
      <c r="L192" s="103"/>
      <c r="M192" s="180" t="s">
        <v>5</v>
      </c>
      <c r="N192" s="227" t="s">
        <v>45</v>
      </c>
      <c r="O192" s="228"/>
      <c r="P192" s="229">
        <f>O192*H192</f>
        <v>0</v>
      </c>
      <c r="Q192" s="229">
        <v>0</v>
      </c>
      <c r="R192" s="229">
        <f>Q192*H192</f>
        <v>0</v>
      </c>
      <c r="S192" s="229">
        <v>0</v>
      </c>
      <c r="T192" s="230">
        <f>S192*H192</f>
        <v>0</v>
      </c>
      <c r="AR192" s="92" t="s">
        <v>521</v>
      </c>
      <c r="AT192" s="92" t="s">
        <v>132</v>
      </c>
      <c r="AU192" s="92" t="s">
        <v>82</v>
      </c>
      <c r="AY192" s="92" t="s">
        <v>131</v>
      </c>
      <c r="BE192" s="184">
        <f>IF(N192="základní",J192,0)</f>
        <v>0</v>
      </c>
      <c r="BF192" s="184">
        <f>IF(N192="snížená",J192,0)</f>
        <v>0</v>
      </c>
      <c r="BG192" s="184">
        <f>IF(N192="zákl. přenesená",J192,0)</f>
        <v>0</v>
      </c>
      <c r="BH192" s="184">
        <f>IF(N192="sníž. přenesená",J192,0)</f>
        <v>0</v>
      </c>
      <c r="BI192" s="184">
        <f>IF(N192="nulová",J192,0)</f>
        <v>0</v>
      </c>
      <c r="BJ192" s="92" t="s">
        <v>136</v>
      </c>
      <c r="BK192" s="184">
        <f>ROUND(I192*H192,2)</f>
        <v>0</v>
      </c>
      <c r="BL192" s="92" t="s">
        <v>521</v>
      </c>
      <c r="BM192" s="92" t="s">
        <v>850</v>
      </c>
    </row>
    <row r="193" spans="2:12" s="102" customFormat="1" ht="6.95" customHeight="1">
      <c r="B193" s="127"/>
      <c r="C193" s="128"/>
      <c r="D193" s="128"/>
      <c r="E193" s="128"/>
      <c r="F193" s="128"/>
      <c r="G193" s="128"/>
      <c r="H193" s="128"/>
      <c r="I193" s="128"/>
      <c r="J193" s="128"/>
      <c r="K193" s="128"/>
      <c r="L193" s="103"/>
    </row>
  </sheetData>
  <sheetProtection password="CC4E" sheet="1" objects="1" scenarios="1"/>
  <protectedRanges>
    <protectedRange sqref="I92 I95 I98 I98:I100 I98:I103 I99 I100 I104:I116 I118:I119 I123:I125 I128:I129 I132 I135:I153 I159:I160 I168 I172 I176:I179 I184 I186 I188 I190 I192" name="Oblast1"/>
  </protectedRanges>
  <autoFilter ref="C88:K192"/>
  <mergeCells count="10">
    <mergeCell ref="J51:J52"/>
    <mergeCell ref="E79:H79"/>
    <mergeCell ref="E81:H8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election activeCell="D11" sqref="D11:J11"/>
    </sheetView>
  </sheetViews>
  <sheetFormatPr defaultColWidth="9.33203125" defaultRowHeight="13.5"/>
  <cols>
    <col min="1" max="1" width="8.33203125" style="281" customWidth="1"/>
    <col min="2" max="2" width="1.66796875" style="281" customWidth="1"/>
    <col min="3" max="4" width="5" style="281" customWidth="1"/>
    <col min="5" max="5" width="11.66015625" style="281" customWidth="1"/>
    <col min="6" max="6" width="9.16015625" style="281" customWidth="1"/>
    <col min="7" max="7" width="5" style="281" customWidth="1"/>
    <col min="8" max="8" width="77.83203125" style="281" customWidth="1"/>
    <col min="9" max="10" width="20" style="281" customWidth="1"/>
    <col min="11" max="11" width="1.66796875" style="281" customWidth="1"/>
    <col min="12" max="16384" width="9.33203125" style="91" customWidth="1"/>
  </cols>
  <sheetData>
    <row r="1" ht="37.5" customHeight="1"/>
    <row r="2" spans="2:11" ht="7.5" customHeight="1">
      <c r="B2" s="282"/>
      <c r="C2" s="283"/>
      <c r="D2" s="283"/>
      <c r="E2" s="283"/>
      <c r="F2" s="283"/>
      <c r="G2" s="283"/>
      <c r="H2" s="283"/>
      <c r="I2" s="283"/>
      <c r="J2" s="283"/>
      <c r="K2" s="284"/>
    </row>
    <row r="3" spans="2:11" s="285" customFormat="1" ht="45" customHeight="1">
      <c r="B3" s="286"/>
      <c r="C3" s="287" t="s">
        <v>851</v>
      </c>
      <c r="D3" s="287"/>
      <c r="E3" s="287"/>
      <c r="F3" s="287"/>
      <c r="G3" s="287"/>
      <c r="H3" s="287"/>
      <c r="I3" s="287"/>
      <c r="J3" s="287"/>
      <c r="K3" s="288"/>
    </row>
    <row r="4" spans="2:11" ht="25.5" customHeight="1">
      <c r="B4" s="289"/>
      <c r="C4" s="290" t="s">
        <v>852</v>
      </c>
      <c r="D4" s="290"/>
      <c r="E4" s="290"/>
      <c r="F4" s="290"/>
      <c r="G4" s="290"/>
      <c r="H4" s="290"/>
      <c r="I4" s="290"/>
      <c r="J4" s="290"/>
      <c r="K4" s="291"/>
    </row>
    <row r="5" spans="2:11" ht="5.25" customHeight="1">
      <c r="B5" s="289"/>
      <c r="C5" s="292"/>
      <c r="D5" s="292"/>
      <c r="E5" s="292"/>
      <c r="F5" s="292"/>
      <c r="G5" s="292"/>
      <c r="H5" s="292"/>
      <c r="I5" s="292"/>
      <c r="J5" s="292"/>
      <c r="K5" s="291"/>
    </row>
    <row r="6" spans="2:11" ht="15" customHeight="1">
      <c r="B6" s="289"/>
      <c r="C6" s="293" t="s">
        <v>853</v>
      </c>
      <c r="D6" s="293"/>
      <c r="E6" s="293"/>
      <c r="F6" s="293"/>
      <c r="G6" s="293"/>
      <c r="H6" s="293"/>
      <c r="I6" s="293"/>
      <c r="J6" s="293"/>
      <c r="K6" s="291"/>
    </row>
    <row r="7" spans="2:11" ht="15" customHeight="1">
      <c r="B7" s="294"/>
      <c r="C7" s="293" t="s">
        <v>854</v>
      </c>
      <c r="D7" s="293"/>
      <c r="E7" s="293"/>
      <c r="F7" s="293"/>
      <c r="G7" s="293"/>
      <c r="H7" s="293"/>
      <c r="I7" s="293"/>
      <c r="J7" s="293"/>
      <c r="K7" s="291"/>
    </row>
    <row r="8" spans="2:11" ht="12.75" customHeight="1">
      <c r="B8" s="294"/>
      <c r="C8" s="295"/>
      <c r="D8" s="295"/>
      <c r="E8" s="295"/>
      <c r="F8" s="295"/>
      <c r="G8" s="295"/>
      <c r="H8" s="295"/>
      <c r="I8" s="295"/>
      <c r="J8" s="295"/>
      <c r="K8" s="291"/>
    </row>
    <row r="9" spans="2:11" ht="15" customHeight="1">
      <c r="B9" s="294"/>
      <c r="C9" s="293" t="s">
        <v>855</v>
      </c>
      <c r="D9" s="293"/>
      <c r="E9" s="293"/>
      <c r="F9" s="293"/>
      <c r="G9" s="293"/>
      <c r="H9" s="293"/>
      <c r="I9" s="293"/>
      <c r="J9" s="293"/>
      <c r="K9" s="291"/>
    </row>
    <row r="10" spans="2:11" ht="15" customHeight="1">
      <c r="B10" s="294"/>
      <c r="C10" s="295"/>
      <c r="D10" s="293" t="s">
        <v>856</v>
      </c>
      <c r="E10" s="293"/>
      <c r="F10" s="293"/>
      <c r="G10" s="293"/>
      <c r="H10" s="293"/>
      <c r="I10" s="293"/>
      <c r="J10" s="293"/>
      <c r="K10" s="291"/>
    </row>
    <row r="11" spans="2:11" ht="15" customHeight="1">
      <c r="B11" s="294"/>
      <c r="C11" s="296"/>
      <c r="D11" s="293" t="s">
        <v>857</v>
      </c>
      <c r="E11" s="293"/>
      <c r="F11" s="293"/>
      <c r="G11" s="293"/>
      <c r="H11" s="293"/>
      <c r="I11" s="293"/>
      <c r="J11" s="293"/>
      <c r="K11" s="291"/>
    </row>
    <row r="12" spans="2:11" ht="12.75" customHeight="1">
      <c r="B12" s="294"/>
      <c r="C12" s="296"/>
      <c r="D12" s="296"/>
      <c r="E12" s="296"/>
      <c r="F12" s="296"/>
      <c r="G12" s="296"/>
      <c r="H12" s="296"/>
      <c r="I12" s="296"/>
      <c r="J12" s="296"/>
      <c r="K12" s="291"/>
    </row>
    <row r="13" spans="2:11" ht="15" customHeight="1">
      <c r="B13" s="294"/>
      <c r="C13" s="296"/>
      <c r="D13" s="293" t="s">
        <v>858</v>
      </c>
      <c r="E13" s="293"/>
      <c r="F13" s="293"/>
      <c r="G13" s="293"/>
      <c r="H13" s="293"/>
      <c r="I13" s="293"/>
      <c r="J13" s="293"/>
      <c r="K13" s="291"/>
    </row>
    <row r="14" spans="2:11" ht="15" customHeight="1">
      <c r="B14" s="294"/>
      <c r="C14" s="296"/>
      <c r="D14" s="293" t="s">
        <v>859</v>
      </c>
      <c r="E14" s="293"/>
      <c r="F14" s="293"/>
      <c r="G14" s="293"/>
      <c r="H14" s="293"/>
      <c r="I14" s="293"/>
      <c r="J14" s="293"/>
      <c r="K14" s="291"/>
    </row>
    <row r="15" spans="2:11" ht="15" customHeight="1">
      <c r="B15" s="294"/>
      <c r="C15" s="296"/>
      <c r="D15" s="293" t="s">
        <v>860</v>
      </c>
      <c r="E15" s="293"/>
      <c r="F15" s="293"/>
      <c r="G15" s="293"/>
      <c r="H15" s="293"/>
      <c r="I15" s="293"/>
      <c r="J15" s="293"/>
      <c r="K15" s="291"/>
    </row>
    <row r="16" spans="2:11" ht="15" customHeight="1">
      <c r="B16" s="294"/>
      <c r="C16" s="296"/>
      <c r="D16" s="296"/>
      <c r="E16" s="297" t="s">
        <v>79</v>
      </c>
      <c r="F16" s="293" t="s">
        <v>861</v>
      </c>
      <c r="G16" s="293"/>
      <c r="H16" s="293"/>
      <c r="I16" s="293"/>
      <c r="J16" s="293"/>
      <c r="K16" s="291"/>
    </row>
    <row r="17" spans="2:11" ht="15" customHeight="1">
      <c r="B17" s="294"/>
      <c r="C17" s="296"/>
      <c r="D17" s="296"/>
      <c r="E17" s="297" t="s">
        <v>85</v>
      </c>
      <c r="F17" s="293" t="s">
        <v>862</v>
      </c>
      <c r="G17" s="293"/>
      <c r="H17" s="293"/>
      <c r="I17" s="293"/>
      <c r="J17" s="293"/>
      <c r="K17" s="291"/>
    </row>
    <row r="18" spans="2:11" ht="15" customHeight="1">
      <c r="B18" s="294"/>
      <c r="C18" s="296"/>
      <c r="D18" s="296"/>
      <c r="E18" s="297" t="s">
        <v>863</v>
      </c>
      <c r="F18" s="293" t="s">
        <v>864</v>
      </c>
      <c r="G18" s="293"/>
      <c r="H18" s="293"/>
      <c r="I18" s="293"/>
      <c r="J18" s="293"/>
      <c r="K18" s="291"/>
    </row>
    <row r="19" spans="2:11" ht="15" customHeight="1">
      <c r="B19" s="294"/>
      <c r="C19" s="296"/>
      <c r="D19" s="296"/>
      <c r="E19" s="297" t="s">
        <v>865</v>
      </c>
      <c r="F19" s="293" t="s">
        <v>866</v>
      </c>
      <c r="G19" s="293"/>
      <c r="H19" s="293"/>
      <c r="I19" s="293"/>
      <c r="J19" s="293"/>
      <c r="K19" s="291"/>
    </row>
    <row r="20" spans="2:11" ht="15" customHeight="1">
      <c r="B20" s="294"/>
      <c r="C20" s="296"/>
      <c r="D20" s="296"/>
      <c r="E20" s="297" t="s">
        <v>867</v>
      </c>
      <c r="F20" s="293" t="s">
        <v>868</v>
      </c>
      <c r="G20" s="293"/>
      <c r="H20" s="293"/>
      <c r="I20" s="293"/>
      <c r="J20" s="293"/>
      <c r="K20" s="291"/>
    </row>
    <row r="21" spans="2:11" ht="15" customHeight="1">
      <c r="B21" s="294"/>
      <c r="C21" s="296"/>
      <c r="D21" s="296"/>
      <c r="E21" s="297" t="s">
        <v>869</v>
      </c>
      <c r="F21" s="293" t="s">
        <v>870</v>
      </c>
      <c r="G21" s="293"/>
      <c r="H21" s="293"/>
      <c r="I21" s="293"/>
      <c r="J21" s="293"/>
      <c r="K21" s="291"/>
    </row>
    <row r="22" spans="2:11" ht="12.75" customHeight="1">
      <c r="B22" s="294"/>
      <c r="C22" s="296"/>
      <c r="D22" s="296"/>
      <c r="E22" s="296"/>
      <c r="F22" s="296"/>
      <c r="G22" s="296"/>
      <c r="H22" s="296"/>
      <c r="I22" s="296"/>
      <c r="J22" s="296"/>
      <c r="K22" s="291"/>
    </row>
    <row r="23" spans="2:11" ht="15" customHeight="1">
      <c r="B23" s="294"/>
      <c r="C23" s="293" t="s">
        <v>871</v>
      </c>
      <c r="D23" s="293"/>
      <c r="E23" s="293"/>
      <c r="F23" s="293"/>
      <c r="G23" s="293"/>
      <c r="H23" s="293"/>
      <c r="I23" s="293"/>
      <c r="J23" s="293"/>
      <c r="K23" s="291"/>
    </row>
    <row r="24" spans="2:11" ht="15" customHeight="1">
      <c r="B24" s="294"/>
      <c r="C24" s="293" t="s">
        <v>872</v>
      </c>
      <c r="D24" s="293"/>
      <c r="E24" s="293"/>
      <c r="F24" s="293"/>
      <c r="G24" s="293"/>
      <c r="H24" s="293"/>
      <c r="I24" s="293"/>
      <c r="J24" s="293"/>
      <c r="K24" s="291"/>
    </row>
    <row r="25" spans="2:11" ht="15" customHeight="1">
      <c r="B25" s="294"/>
      <c r="C25" s="295"/>
      <c r="D25" s="293" t="s">
        <v>873</v>
      </c>
      <c r="E25" s="293"/>
      <c r="F25" s="293"/>
      <c r="G25" s="293"/>
      <c r="H25" s="293"/>
      <c r="I25" s="293"/>
      <c r="J25" s="293"/>
      <c r="K25" s="291"/>
    </row>
    <row r="26" spans="2:11" ht="15" customHeight="1">
      <c r="B26" s="294"/>
      <c r="C26" s="296"/>
      <c r="D26" s="293" t="s">
        <v>874</v>
      </c>
      <c r="E26" s="293"/>
      <c r="F26" s="293"/>
      <c r="G26" s="293"/>
      <c r="H26" s="293"/>
      <c r="I26" s="293"/>
      <c r="J26" s="293"/>
      <c r="K26" s="291"/>
    </row>
    <row r="27" spans="2:11" ht="12.75" customHeight="1">
      <c r="B27" s="294"/>
      <c r="C27" s="296"/>
      <c r="D27" s="296"/>
      <c r="E27" s="296"/>
      <c r="F27" s="296"/>
      <c r="G27" s="296"/>
      <c r="H27" s="296"/>
      <c r="I27" s="296"/>
      <c r="J27" s="296"/>
      <c r="K27" s="291"/>
    </row>
    <row r="28" spans="2:11" ht="15" customHeight="1">
      <c r="B28" s="294"/>
      <c r="C28" s="296"/>
      <c r="D28" s="293" t="s">
        <v>875</v>
      </c>
      <c r="E28" s="293"/>
      <c r="F28" s="293"/>
      <c r="G28" s="293"/>
      <c r="H28" s="293"/>
      <c r="I28" s="293"/>
      <c r="J28" s="293"/>
      <c r="K28" s="291"/>
    </row>
    <row r="29" spans="2:11" ht="15" customHeight="1">
      <c r="B29" s="294"/>
      <c r="C29" s="296"/>
      <c r="D29" s="293" t="s">
        <v>876</v>
      </c>
      <c r="E29" s="293"/>
      <c r="F29" s="293"/>
      <c r="G29" s="293"/>
      <c r="H29" s="293"/>
      <c r="I29" s="293"/>
      <c r="J29" s="293"/>
      <c r="K29" s="291"/>
    </row>
    <row r="30" spans="2:11" ht="12.75" customHeight="1">
      <c r="B30" s="294"/>
      <c r="C30" s="296"/>
      <c r="D30" s="296"/>
      <c r="E30" s="296"/>
      <c r="F30" s="296"/>
      <c r="G30" s="296"/>
      <c r="H30" s="296"/>
      <c r="I30" s="296"/>
      <c r="J30" s="296"/>
      <c r="K30" s="291"/>
    </row>
    <row r="31" spans="2:11" ht="15" customHeight="1">
      <c r="B31" s="294"/>
      <c r="C31" s="296"/>
      <c r="D31" s="293" t="s">
        <v>877</v>
      </c>
      <c r="E31" s="293"/>
      <c r="F31" s="293"/>
      <c r="G31" s="293"/>
      <c r="H31" s="293"/>
      <c r="I31" s="293"/>
      <c r="J31" s="293"/>
      <c r="K31" s="291"/>
    </row>
    <row r="32" spans="2:11" ht="15" customHeight="1">
      <c r="B32" s="294"/>
      <c r="C32" s="296"/>
      <c r="D32" s="293" t="s">
        <v>878</v>
      </c>
      <c r="E32" s="293"/>
      <c r="F32" s="293"/>
      <c r="G32" s="293"/>
      <c r="H32" s="293"/>
      <c r="I32" s="293"/>
      <c r="J32" s="293"/>
      <c r="K32" s="291"/>
    </row>
    <row r="33" spans="2:11" ht="15" customHeight="1">
      <c r="B33" s="294"/>
      <c r="C33" s="296"/>
      <c r="D33" s="293" t="s">
        <v>879</v>
      </c>
      <c r="E33" s="293"/>
      <c r="F33" s="293"/>
      <c r="G33" s="293"/>
      <c r="H33" s="293"/>
      <c r="I33" s="293"/>
      <c r="J33" s="293"/>
      <c r="K33" s="291"/>
    </row>
    <row r="34" spans="2:11" ht="15" customHeight="1">
      <c r="B34" s="294"/>
      <c r="C34" s="296"/>
      <c r="D34" s="295"/>
      <c r="E34" s="298" t="s">
        <v>116</v>
      </c>
      <c r="F34" s="295"/>
      <c r="G34" s="293" t="s">
        <v>880</v>
      </c>
      <c r="H34" s="293"/>
      <c r="I34" s="293"/>
      <c r="J34" s="293"/>
      <c r="K34" s="291"/>
    </row>
    <row r="35" spans="2:11" ht="30.75" customHeight="1">
      <c r="B35" s="294"/>
      <c r="C35" s="296"/>
      <c r="D35" s="295"/>
      <c r="E35" s="298" t="s">
        <v>881</v>
      </c>
      <c r="F35" s="295"/>
      <c r="G35" s="293" t="s">
        <v>882</v>
      </c>
      <c r="H35" s="293"/>
      <c r="I35" s="293"/>
      <c r="J35" s="293"/>
      <c r="K35" s="291"/>
    </row>
    <row r="36" spans="2:11" ht="15" customHeight="1">
      <c r="B36" s="294"/>
      <c r="C36" s="296"/>
      <c r="D36" s="295"/>
      <c r="E36" s="298" t="s">
        <v>53</v>
      </c>
      <c r="F36" s="295"/>
      <c r="G36" s="293" t="s">
        <v>883</v>
      </c>
      <c r="H36" s="293"/>
      <c r="I36" s="293"/>
      <c r="J36" s="293"/>
      <c r="K36" s="291"/>
    </row>
    <row r="37" spans="2:11" ht="15" customHeight="1">
      <c r="B37" s="294"/>
      <c r="C37" s="296"/>
      <c r="D37" s="295"/>
      <c r="E37" s="298" t="s">
        <v>117</v>
      </c>
      <c r="F37" s="295"/>
      <c r="G37" s="293" t="s">
        <v>884</v>
      </c>
      <c r="H37" s="293"/>
      <c r="I37" s="293"/>
      <c r="J37" s="293"/>
      <c r="K37" s="291"/>
    </row>
    <row r="38" spans="2:11" ht="15" customHeight="1">
      <c r="B38" s="294"/>
      <c r="C38" s="296"/>
      <c r="D38" s="295"/>
      <c r="E38" s="298" t="s">
        <v>118</v>
      </c>
      <c r="F38" s="295"/>
      <c r="G38" s="293" t="s">
        <v>885</v>
      </c>
      <c r="H38" s="293"/>
      <c r="I38" s="293"/>
      <c r="J38" s="293"/>
      <c r="K38" s="291"/>
    </row>
    <row r="39" spans="2:11" ht="15" customHeight="1">
      <c r="B39" s="294"/>
      <c r="C39" s="296"/>
      <c r="D39" s="295"/>
      <c r="E39" s="298" t="s">
        <v>119</v>
      </c>
      <c r="F39" s="295"/>
      <c r="G39" s="293" t="s">
        <v>886</v>
      </c>
      <c r="H39" s="293"/>
      <c r="I39" s="293"/>
      <c r="J39" s="293"/>
      <c r="K39" s="291"/>
    </row>
    <row r="40" spans="2:11" ht="15" customHeight="1">
      <c r="B40" s="294"/>
      <c r="C40" s="296"/>
      <c r="D40" s="295"/>
      <c r="E40" s="298" t="s">
        <v>887</v>
      </c>
      <c r="F40" s="295"/>
      <c r="G40" s="293" t="s">
        <v>888</v>
      </c>
      <c r="H40" s="293"/>
      <c r="I40" s="293"/>
      <c r="J40" s="293"/>
      <c r="K40" s="291"/>
    </row>
    <row r="41" spans="2:11" ht="15" customHeight="1">
      <c r="B41" s="294"/>
      <c r="C41" s="296"/>
      <c r="D41" s="295"/>
      <c r="E41" s="298"/>
      <c r="F41" s="295"/>
      <c r="G41" s="293" t="s">
        <v>889</v>
      </c>
      <c r="H41" s="293"/>
      <c r="I41" s="293"/>
      <c r="J41" s="293"/>
      <c r="K41" s="291"/>
    </row>
    <row r="42" spans="2:11" ht="15" customHeight="1">
      <c r="B42" s="294"/>
      <c r="C42" s="296"/>
      <c r="D42" s="295"/>
      <c r="E42" s="298" t="s">
        <v>890</v>
      </c>
      <c r="F42" s="295"/>
      <c r="G42" s="293" t="s">
        <v>891</v>
      </c>
      <c r="H42" s="293"/>
      <c r="I42" s="293"/>
      <c r="J42" s="293"/>
      <c r="K42" s="291"/>
    </row>
    <row r="43" spans="2:11" ht="15" customHeight="1">
      <c r="B43" s="294"/>
      <c r="C43" s="296"/>
      <c r="D43" s="295"/>
      <c r="E43" s="298" t="s">
        <v>121</v>
      </c>
      <c r="F43" s="295"/>
      <c r="G43" s="293" t="s">
        <v>892</v>
      </c>
      <c r="H43" s="293"/>
      <c r="I43" s="293"/>
      <c r="J43" s="293"/>
      <c r="K43" s="291"/>
    </row>
    <row r="44" spans="2:11" ht="12.75" customHeight="1">
      <c r="B44" s="294"/>
      <c r="C44" s="296"/>
      <c r="D44" s="295"/>
      <c r="E44" s="295"/>
      <c r="F44" s="295"/>
      <c r="G44" s="295"/>
      <c r="H44" s="295"/>
      <c r="I44" s="295"/>
      <c r="J44" s="295"/>
      <c r="K44" s="291"/>
    </row>
    <row r="45" spans="2:11" ht="15" customHeight="1">
      <c r="B45" s="294"/>
      <c r="C45" s="296"/>
      <c r="D45" s="293" t="s">
        <v>893</v>
      </c>
      <c r="E45" s="293"/>
      <c r="F45" s="293"/>
      <c r="G45" s="293"/>
      <c r="H45" s="293"/>
      <c r="I45" s="293"/>
      <c r="J45" s="293"/>
      <c r="K45" s="291"/>
    </row>
    <row r="46" spans="2:11" ht="15" customHeight="1">
      <c r="B46" s="294"/>
      <c r="C46" s="296"/>
      <c r="D46" s="296"/>
      <c r="E46" s="293" t="s">
        <v>894</v>
      </c>
      <c r="F46" s="293"/>
      <c r="G46" s="293"/>
      <c r="H46" s="293"/>
      <c r="I46" s="293"/>
      <c r="J46" s="293"/>
      <c r="K46" s="291"/>
    </row>
    <row r="47" spans="2:11" ht="15" customHeight="1">
      <c r="B47" s="294"/>
      <c r="C47" s="296"/>
      <c r="D47" s="296"/>
      <c r="E47" s="293" t="s">
        <v>895</v>
      </c>
      <c r="F47" s="293"/>
      <c r="G47" s="293"/>
      <c r="H47" s="293"/>
      <c r="I47" s="293"/>
      <c r="J47" s="293"/>
      <c r="K47" s="291"/>
    </row>
    <row r="48" spans="2:11" ht="15" customHeight="1">
      <c r="B48" s="294"/>
      <c r="C48" s="296"/>
      <c r="D48" s="296"/>
      <c r="E48" s="293" t="s">
        <v>896</v>
      </c>
      <c r="F48" s="293"/>
      <c r="G48" s="293"/>
      <c r="H48" s="293"/>
      <c r="I48" s="293"/>
      <c r="J48" s="293"/>
      <c r="K48" s="291"/>
    </row>
    <row r="49" spans="2:11" ht="15" customHeight="1">
      <c r="B49" s="294"/>
      <c r="C49" s="296"/>
      <c r="D49" s="293" t="s">
        <v>897</v>
      </c>
      <c r="E49" s="293"/>
      <c r="F49" s="293"/>
      <c r="G49" s="293"/>
      <c r="H49" s="293"/>
      <c r="I49" s="293"/>
      <c r="J49" s="293"/>
      <c r="K49" s="291"/>
    </row>
    <row r="50" spans="2:11" ht="25.5" customHeight="1">
      <c r="B50" s="289"/>
      <c r="C50" s="290" t="s">
        <v>898</v>
      </c>
      <c r="D50" s="290"/>
      <c r="E50" s="290"/>
      <c r="F50" s="290"/>
      <c r="G50" s="290"/>
      <c r="H50" s="290"/>
      <c r="I50" s="290"/>
      <c r="J50" s="290"/>
      <c r="K50" s="291"/>
    </row>
    <row r="51" spans="2:11" ht="5.25" customHeight="1">
      <c r="B51" s="289"/>
      <c r="C51" s="292"/>
      <c r="D51" s="292"/>
      <c r="E51" s="292"/>
      <c r="F51" s="292"/>
      <c r="G51" s="292"/>
      <c r="H51" s="292"/>
      <c r="I51" s="292"/>
      <c r="J51" s="292"/>
      <c r="K51" s="291"/>
    </row>
    <row r="52" spans="2:11" ht="15" customHeight="1">
      <c r="B52" s="289"/>
      <c r="C52" s="293" t="s">
        <v>899</v>
      </c>
      <c r="D52" s="293"/>
      <c r="E52" s="293"/>
      <c r="F52" s="293"/>
      <c r="G52" s="293"/>
      <c r="H52" s="293"/>
      <c r="I52" s="293"/>
      <c r="J52" s="293"/>
      <c r="K52" s="291"/>
    </row>
    <row r="53" spans="2:11" ht="15" customHeight="1">
      <c r="B53" s="289"/>
      <c r="C53" s="293" t="s">
        <v>900</v>
      </c>
      <c r="D53" s="293"/>
      <c r="E53" s="293"/>
      <c r="F53" s="293"/>
      <c r="G53" s="293"/>
      <c r="H53" s="293"/>
      <c r="I53" s="293"/>
      <c r="J53" s="293"/>
      <c r="K53" s="291"/>
    </row>
    <row r="54" spans="2:11" ht="12.75" customHeight="1">
      <c r="B54" s="289"/>
      <c r="C54" s="295"/>
      <c r="D54" s="295"/>
      <c r="E54" s="295"/>
      <c r="F54" s="295"/>
      <c r="G54" s="295"/>
      <c r="H54" s="295"/>
      <c r="I54" s="295"/>
      <c r="J54" s="295"/>
      <c r="K54" s="291"/>
    </row>
    <row r="55" spans="2:11" ht="15" customHeight="1">
      <c r="B55" s="289"/>
      <c r="C55" s="293" t="s">
        <v>901</v>
      </c>
      <c r="D55" s="293"/>
      <c r="E55" s="293"/>
      <c r="F55" s="293"/>
      <c r="G55" s="293"/>
      <c r="H55" s="293"/>
      <c r="I55" s="293"/>
      <c r="J55" s="293"/>
      <c r="K55" s="291"/>
    </row>
    <row r="56" spans="2:11" ht="15" customHeight="1">
      <c r="B56" s="289"/>
      <c r="C56" s="296"/>
      <c r="D56" s="293" t="s">
        <v>902</v>
      </c>
      <c r="E56" s="293"/>
      <c r="F56" s="293"/>
      <c r="G56" s="293"/>
      <c r="H56" s="293"/>
      <c r="I56" s="293"/>
      <c r="J56" s="293"/>
      <c r="K56" s="291"/>
    </row>
    <row r="57" spans="2:11" ht="15" customHeight="1">
      <c r="B57" s="289"/>
      <c r="C57" s="296"/>
      <c r="D57" s="293" t="s">
        <v>903</v>
      </c>
      <c r="E57" s="293"/>
      <c r="F57" s="293"/>
      <c r="G57" s="293"/>
      <c r="H57" s="293"/>
      <c r="I57" s="293"/>
      <c r="J57" s="293"/>
      <c r="K57" s="291"/>
    </row>
    <row r="58" spans="2:11" ht="15" customHeight="1">
      <c r="B58" s="289"/>
      <c r="C58" s="296"/>
      <c r="D58" s="293" t="s">
        <v>904</v>
      </c>
      <c r="E58" s="293"/>
      <c r="F58" s="293"/>
      <c r="G58" s="293"/>
      <c r="H58" s="293"/>
      <c r="I58" s="293"/>
      <c r="J58" s="293"/>
      <c r="K58" s="291"/>
    </row>
    <row r="59" spans="2:11" ht="15" customHeight="1">
      <c r="B59" s="289"/>
      <c r="C59" s="296"/>
      <c r="D59" s="293" t="s">
        <v>905</v>
      </c>
      <c r="E59" s="293"/>
      <c r="F59" s="293"/>
      <c r="G59" s="293"/>
      <c r="H59" s="293"/>
      <c r="I59" s="293"/>
      <c r="J59" s="293"/>
      <c r="K59" s="291"/>
    </row>
    <row r="60" spans="2:11" ht="15" customHeight="1">
      <c r="B60" s="289"/>
      <c r="C60" s="296"/>
      <c r="D60" s="299" t="s">
        <v>906</v>
      </c>
      <c r="E60" s="299"/>
      <c r="F60" s="299"/>
      <c r="G60" s="299"/>
      <c r="H60" s="299"/>
      <c r="I60" s="299"/>
      <c r="J60" s="299"/>
      <c r="K60" s="291"/>
    </row>
    <row r="61" spans="2:11" ht="15" customHeight="1">
      <c r="B61" s="289"/>
      <c r="C61" s="296"/>
      <c r="D61" s="293" t="s">
        <v>907</v>
      </c>
      <c r="E61" s="293"/>
      <c r="F61" s="293"/>
      <c r="G61" s="293"/>
      <c r="H61" s="293"/>
      <c r="I61" s="293"/>
      <c r="J61" s="293"/>
      <c r="K61" s="291"/>
    </row>
    <row r="62" spans="2:11" ht="12.75" customHeight="1">
      <c r="B62" s="289"/>
      <c r="C62" s="296"/>
      <c r="D62" s="296"/>
      <c r="E62" s="300"/>
      <c r="F62" s="296"/>
      <c r="G62" s="296"/>
      <c r="H62" s="296"/>
      <c r="I62" s="296"/>
      <c r="J62" s="296"/>
      <c r="K62" s="291"/>
    </row>
    <row r="63" spans="2:11" ht="15" customHeight="1">
      <c r="B63" s="289"/>
      <c r="C63" s="296"/>
      <c r="D63" s="293" t="s">
        <v>908</v>
      </c>
      <c r="E63" s="293"/>
      <c r="F63" s="293"/>
      <c r="G63" s="293"/>
      <c r="H63" s="293"/>
      <c r="I63" s="293"/>
      <c r="J63" s="293"/>
      <c r="K63" s="291"/>
    </row>
    <row r="64" spans="2:11" ht="15" customHeight="1">
      <c r="B64" s="289"/>
      <c r="C64" s="296"/>
      <c r="D64" s="299" t="s">
        <v>909</v>
      </c>
      <c r="E64" s="299"/>
      <c r="F64" s="299"/>
      <c r="G64" s="299"/>
      <c r="H64" s="299"/>
      <c r="I64" s="299"/>
      <c r="J64" s="299"/>
      <c r="K64" s="291"/>
    </row>
    <row r="65" spans="2:11" ht="15" customHeight="1">
      <c r="B65" s="289"/>
      <c r="C65" s="296"/>
      <c r="D65" s="293" t="s">
        <v>910</v>
      </c>
      <c r="E65" s="293"/>
      <c r="F65" s="293"/>
      <c r="G65" s="293"/>
      <c r="H65" s="293"/>
      <c r="I65" s="293"/>
      <c r="J65" s="293"/>
      <c r="K65" s="291"/>
    </row>
    <row r="66" spans="2:11" ht="15" customHeight="1">
      <c r="B66" s="289"/>
      <c r="C66" s="296"/>
      <c r="D66" s="293" t="s">
        <v>911</v>
      </c>
      <c r="E66" s="293"/>
      <c r="F66" s="293"/>
      <c r="G66" s="293"/>
      <c r="H66" s="293"/>
      <c r="I66" s="293"/>
      <c r="J66" s="293"/>
      <c r="K66" s="291"/>
    </row>
    <row r="67" spans="2:11" ht="15" customHeight="1">
      <c r="B67" s="289"/>
      <c r="C67" s="296"/>
      <c r="D67" s="293" t="s">
        <v>912</v>
      </c>
      <c r="E67" s="293"/>
      <c r="F67" s="293"/>
      <c r="G67" s="293"/>
      <c r="H67" s="293"/>
      <c r="I67" s="293"/>
      <c r="J67" s="293"/>
      <c r="K67" s="291"/>
    </row>
    <row r="68" spans="2:11" ht="15" customHeight="1">
      <c r="B68" s="289"/>
      <c r="C68" s="296"/>
      <c r="D68" s="293" t="s">
        <v>913</v>
      </c>
      <c r="E68" s="293"/>
      <c r="F68" s="293"/>
      <c r="G68" s="293"/>
      <c r="H68" s="293"/>
      <c r="I68" s="293"/>
      <c r="J68" s="293"/>
      <c r="K68" s="291"/>
    </row>
    <row r="69" spans="2:11" ht="12.75" customHeight="1">
      <c r="B69" s="301"/>
      <c r="C69" s="302"/>
      <c r="D69" s="302"/>
      <c r="E69" s="302"/>
      <c r="F69" s="302"/>
      <c r="G69" s="302"/>
      <c r="H69" s="302"/>
      <c r="I69" s="302"/>
      <c r="J69" s="302"/>
      <c r="K69" s="303"/>
    </row>
    <row r="70" spans="2:11" ht="18.75" customHeight="1">
      <c r="B70" s="304"/>
      <c r="C70" s="304"/>
      <c r="D70" s="304"/>
      <c r="E70" s="304"/>
      <c r="F70" s="304"/>
      <c r="G70" s="304"/>
      <c r="H70" s="304"/>
      <c r="I70" s="304"/>
      <c r="J70" s="304"/>
      <c r="K70" s="305"/>
    </row>
    <row r="71" spans="2:11" ht="18.75" customHeight="1">
      <c r="B71" s="305"/>
      <c r="C71" s="305"/>
      <c r="D71" s="305"/>
      <c r="E71" s="305"/>
      <c r="F71" s="305"/>
      <c r="G71" s="305"/>
      <c r="H71" s="305"/>
      <c r="I71" s="305"/>
      <c r="J71" s="305"/>
      <c r="K71" s="305"/>
    </row>
    <row r="72" spans="2:11" ht="7.5" customHeight="1">
      <c r="B72" s="306"/>
      <c r="C72" s="307"/>
      <c r="D72" s="307"/>
      <c r="E72" s="307"/>
      <c r="F72" s="307"/>
      <c r="G72" s="307"/>
      <c r="H72" s="307"/>
      <c r="I72" s="307"/>
      <c r="J72" s="307"/>
      <c r="K72" s="308"/>
    </row>
    <row r="73" spans="2:11" ht="45" customHeight="1">
      <c r="B73" s="309"/>
      <c r="C73" s="310" t="s">
        <v>98</v>
      </c>
      <c r="D73" s="310"/>
      <c r="E73" s="310"/>
      <c r="F73" s="310"/>
      <c r="G73" s="310"/>
      <c r="H73" s="310"/>
      <c r="I73" s="310"/>
      <c r="J73" s="310"/>
      <c r="K73" s="311"/>
    </row>
    <row r="74" spans="2:11" ht="17.25" customHeight="1">
      <c r="B74" s="309"/>
      <c r="C74" s="312" t="s">
        <v>914</v>
      </c>
      <c r="D74" s="312"/>
      <c r="E74" s="312"/>
      <c r="F74" s="312" t="s">
        <v>915</v>
      </c>
      <c r="G74" s="313"/>
      <c r="H74" s="312" t="s">
        <v>117</v>
      </c>
      <c r="I74" s="312" t="s">
        <v>57</v>
      </c>
      <c r="J74" s="312" t="s">
        <v>916</v>
      </c>
      <c r="K74" s="311"/>
    </row>
    <row r="75" spans="2:11" ht="17.25" customHeight="1">
      <c r="B75" s="309"/>
      <c r="C75" s="314" t="s">
        <v>917</v>
      </c>
      <c r="D75" s="314"/>
      <c r="E75" s="314"/>
      <c r="F75" s="315" t="s">
        <v>918</v>
      </c>
      <c r="G75" s="316"/>
      <c r="H75" s="314"/>
      <c r="I75" s="314"/>
      <c r="J75" s="314" t="s">
        <v>919</v>
      </c>
      <c r="K75" s="311"/>
    </row>
    <row r="76" spans="2:11" ht="5.25" customHeight="1">
      <c r="B76" s="309"/>
      <c r="C76" s="317"/>
      <c r="D76" s="317"/>
      <c r="E76" s="317"/>
      <c r="F76" s="317"/>
      <c r="G76" s="318"/>
      <c r="H76" s="317"/>
      <c r="I76" s="317"/>
      <c r="J76" s="317"/>
      <c r="K76" s="311"/>
    </row>
    <row r="77" spans="2:11" ht="15" customHeight="1">
      <c r="B77" s="309"/>
      <c r="C77" s="298" t="s">
        <v>53</v>
      </c>
      <c r="D77" s="317"/>
      <c r="E77" s="317"/>
      <c r="F77" s="319" t="s">
        <v>920</v>
      </c>
      <c r="G77" s="318"/>
      <c r="H77" s="298" t="s">
        <v>921</v>
      </c>
      <c r="I77" s="298" t="s">
        <v>922</v>
      </c>
      <c r="J77" s="298">
        <v>20</v>
      </c>
      <c r="K77" s="311"/>
    </row>
    <row r="78" spans="2:11" ht="15" customHeight="1">
      <c r="B78" s="309"/>
      <c r="C78" s="298" t="s">
        <v>923</v>
      </c>
      <c r="D78" s="298"/>
      <c r="E78" s="298"/>
      <c r="F78" s="319" t="s">
        <v>920</v>
      </c>
      <c r="G78" s="318"/>
      <c r="H78" s="298" t="s">
        <v>924</v>
      </c>
      <c r="I78" s="298" t="s">
        <v>922</v>
      </c>
      <c r="J78" s="298">
        <v>120</v>
      </c>
      <c r="K78" s="311"/>
    </row>
    <row r="79" spans="2:11" ht="15" customHeight="1">
      <c r="B79" s="320"/>
      <c r="C79" s="298" t="s">
        <v>925</v>
      </c>
      <c r="D79" s="298"/>
      <c r="E79" s="298"/>
      <c r="F79" s="319" t="s">
        <v>926</v>
      </c>
      <c r="G79" s="318"/>
      <c r="H79" s="298" t="s">
        <v>927</v>
      </c>
      <c r="I79" s="298" t="s">
        <v>922</v>
      </c>
      <c r="J79" s="298">
        <v>50</v>
      </c>
      <c r="K79" s="311"/>
    </row>
    <row r="80" spans="2:11" ht="15" customHeight="1">
      <c r="B80" s="320"/>
      <c r="C80" s="298" t="s">
        <v>928</v>
      </c>
      <c r="D80" s="298"/>
      <c r="E80" s="298"/>
      <c r="F80" s="319" t="s">
        <v>920</v>
      </c>
      <c r="G80" s="318"/>
      <c r="H80" s="298" t="s">
        <v>929</v>
      </c>
      <c r="I80" s="298" t="s">
        <v>930</v>
      </c>
      <c r="J80" s="298"/>
      <c r="K80" s="311"/>
    </row>
    <row r="81" spans="2:11" ht="15" customHeight="1">
      <c r="B81" s="320"/>
      <c r="C81" s="321" t="s">
        <v>931</v>
      </c>
      <c r="D81" s="321"/>
      <c r="E81" s="321"/>
      <c r="F81" s="322" t="s">
        <v>926</v>
      </c>
      <c r="G81" s="321"/>
      <c r="H81" s="321" t="s">
        <v>932</v>
      </c>
      <c r="I81" s="321" t="s">
        <v>922</v>
      </c>
      <c r="J81" s="321">
        <v>15</v>
      </c>
      <c r="K81" s="311"/>
    </row>
    <row r="82" spans="2:11" ht="15" customHeight="1">
      <c r="B82" s="320"/>
      <c r="C82" s="321" t="s">
        <v>933</v>
      </c>
      <c r="D82" s="321"/>
      <c r="E82" s="321"/>
      <c r="F82" s="322" t="s">
        <v>926</v>
      </c>
      <c r="G82" s="321"/>
      <c r="H82" s="321" t="s">
        <v>934</v>
      </c>
      <c r="I82" s="321" t="s">
        <v>922</v>
      </c>
      <c r="J82" s="321">
        <v>15</v>
      </c>
      <c r="K82" s="311"/>
    </row>
    <row r="83" spans="2:11" ht="15" customHeight="1">
      <c r="B83" s="320"/>
      <c r="C83" s="321" t="s">
        <v>935</v>
      </c>
      <c r="D83" s="321"/>
      <c r="E83" s="321"/>
      <c r="F83" s="322" t="s">
        <v>926</v>
      </c>
      <c r="G83" s="321"/>
      <c r="H83" s="321" t="s">
        <v>936</v>
      </c>
      <c r="I83" s="321" t="s">
        <v>922</v>
      </c>
      <c r="J83" s="321">
        <v>20</v>
      </c>
      <c r="K83" s="311"/>
    </row>
    <row r="84" spans="2:11" ht="15" customHeight="1">
      <c r="B84" s="320"/>
      <c r="C84" s="321" t="s">
        <v>937</v>
      </c>
      <c r="D84" s="321"/>
      <c r="E84" s="321"/>
      <c r="F84" s="322" t="s">
        <v>926</v>
      </c>
      <c r="G84" s="321"/>
      <c r="H84" s="321" t="s">
        <v>938</v>
      </c>
      <c r="I84" s="321" t="s">
        <v>922</v>
      </c>
      <c r="J84" s="321">
        <v>20</v>
      </c>
      <c r="K84" s="311"/>
    </row>
    <row r="85" spans="2:11" ht="15" customHeight="1">
      <c r="B85" s="320"/>
      <c r="C85" s="298" t="s">
        <v>939</v>
      </c>
      <c r="D85" s="298"/>
      <c r="E85" s="298"/>
      <c r="F85" s="319" t="s">
        <v>926</v>
      </c>
      <c r="G85" s="318"/>
      <c r="H85" s="298" t="s">
        <v>940</v>
      </c>
      <c r="I85" s="298" t="s">
        <v>922</v>
      </c>
      <c r="J85" s="298">
        <v>50</v>
      </c>
      <c r="K85" s="311"/>
    </row>
    <row r="86" spans="2:11" ht="15" customHeight="1">
      <c r="B86" s="320"/>
      <c r="C86" s="298" t="s">
        <v>941</v>
      </c>
      <c r="D86" s="298"/>
      <c r="E86" s="298"/>
      <c r="F86" s="319" t="s">
        <v>926</v>
      </c>
      <c r="G86" s="318"/>
      <c r="H86" s="298" t="s">
        <v>942</v>
      </c>
      <c r="I86" s="298" t="s">
        <v>922</v>
      </c>
      <c r="J86" s="298">
        <v>20</v>
      </c>
      <c r="K86" s="311"/>
    </row>
    <row r="87" spans="2:11" ht="15" customHeight="1">
      <c r="B87" s="320"/>
      <c r="C87" s="298" t="s">
        <v>943</v>
      </c>
      <c r="D87" s="298"/>
      <c r="E87" s="298"/>
      <c r="F87" s="319" t="s">
        <v>926</v>
      </c>
      <c r="G87" s="318"/>
      <c r="H87" s="298" t="s">
        <v>944</v>
      </c>
      <c r="I87" s="298" t="s">
        <v>922</v>
      </c>
      <c r="J87" s="298">
        <v>20</v>
      </c>
      <c r="K87" s="311"/>
    </row>
    <row r="88" spans="2:11" ht="15" customHeight="1">
      <c r="B88" s="320"/>
      <c r="C88" s="298" t="s">
        <v>945</v>
      </c>
      <c r="D88" s="298"/>
      <c r="E88" s="298"/>
      <c r="F88" s="319" t="s">
        <v>926</v>
      </c>
      <c r="G88" s="318"/>
      <c r="H88" s="298" t="s">
        <v>946</v>
      </c>
      <c r="I88" s="298" t="s">
        <v>922</v>
      </c>
      <c r="J88" s="298">
        <v>50</v>
      </c>
      <c r="K88" s="311"/>
    </row>
    <row r="89" spans="2:11" ht="15" customHeight="1">
      <c r="B89" s="320"/>
      <c r="C89" s="298" t="s">
        <v>947</v>
      </c>
      <c r="D89" s="298"/>
      <c r="E89" s="298"/>
      <c r="F89" s="319" t="s">
        <v>926</v>
      </c>
      <c r="G89" s="318"/>
      <c r="H89" s="298" t="s">
        <v>947</v>
      </c>
      <c r="I89" s="298" t="s">
        <v>922</v>
      </c>
      <c r="J89" s="298">
        <v>50</v>
      </c>
      <c r="K89" s="311"/>
    </row>
    <row r="90" spans="2:11" ht="15" customHeight="1">
      <c r="B90" s="320"/>
      <c r="C90" s="298" t="s">
        <v>122</v>
      </c>
      <c r="D90" s="298"/>
      <c r="E90" s="298"/>
      <c r="F90" s="319" t="s">
        <v>926</v>
      </c>
      <c r="G90" s="318"/>
      <c r="H90" s="298" t="s">
        <v>948</v>
      </c>
      <c r="I90" s="298" t="s">
        <v>922</v>
      </c>
      <c r="J90" s="298">
        <v>255</v>
      </c>
      <c r="K90" s="311"/>
    </row>
    <row r="91" spans="2:11" ht="15" customHeight="1">
      <c r="B91" s="320"/>
      <c r="C91" s="298" t="s">
        <v>949</v>
      </c>
      <c r="D91" s="298"/>
      <c r="E91" s="298"/>
      <c r="F91" s="319" t="s">
        <v>920</v>
      </c>
      <c r="G91" s="318"/>
      <c r="H91" s="298" t="s">
        <v>950</v>
      </c>
      <c r="I91" s="298" t="s">
        <v>951</v>
      </c>
      <c r="J91" s="298"/>
      <c r="K91" s="311"/>
    </row>
    <row r="92" spans="2:11" ht="15" customHeight="1">
      <c r="B92" s="320"/>
      <c r="C92" s="298" t="s">
        <v>952</v>
      </c>
      <c r="D92" s="298"/>
      <c r="E92" s="298"/>
      <c r="F92" s="319" t="s">
        <v>920</v>
      </c>
      <c r="G92" s="318"/>
      <c r="H92" s="298" t="s">
        <v>953</v>
      </c>
      <c r="I92" s="298" t="s">
        <v>954</v>
      </c>
      <c r="J92" s="298"/>
      <c r="K92" s="311"/>
    </row>
    <row r="93" spans="2:11" ht="15" customHeight="1">
      <c r="B93" s="320"/>
      <c r="C93" s="298" t="s">
        <v>955</v>
      </c>
      <c r="D93" s="298"/>
      <c r="E93" s="298"/>
      <c r="F93" s="319" t="s">
        <v>920</v>
      </c>
      <c r="G93" s="318"/>
      <c r="H93" s="298" t="s">
        <v>955</v>
      </c>
      <c r="I93" s="298" t="s">
        <v>954</v>
      </c>
      <c r="J93" s="298"/>
      <c r="K93" s="311"/>
    </row>
    <row r="94" spans="2:11" ht="15" customHeight="1">
      <c r="B94" s="320"/>
      <c r="C94" s="298" t="s">
        <v>38</v>
      </c>
      <c r="D94" s="298"/>
      <c r="E94" s="298"/>
      <c r="F94" s="319" t="s">
        <v>920</v>
      </c>
      <c r="G94" s="318"/>
      <c r="H94" s="298" t="s">
        <v>956</v>
      </c>
      <c r="I94" s="298" t="s">
        <v>954</v>
      </c>
      <c r="J94" s="298"/>
      <c r="K94" s="311"/>
    </row>
    <row r="95" spans="2:11" ht="15" customHeight="1">
      <c r="B95" s="320"/>
      <c r="C95" s="298" t="s">
        <v>48</v>
      </c>
      <c r="D95" s="298"/>
      <c r="E95" s="298"/>
      <c r="F95" s="319" t="s">
        <v>920</v>
      </c>
      <c r="G95" s="318"/>
      <c r="H95" s="298" t="s">
        <v>957</v>
      </c>
      <c r="I95" s="298" t="s">
        <v>954</v>
      </c>
      <c r="J95" s="298"/>
      <c r="K95" s="311"/>
    </row>
    <row r="96" spans="2:11" ht="15" customHeight="1">
      <c r="B96" s="323"/>
      <c r="C96" s="324"/>
      <c r="D96" s="324"/>
      <c r="E96" s="324"/>
      <c r="F96" s="324"/>
      <c r="G96" s="324"/>
      <c r="H96" s="324"/>
      <c r="I96" s="324"/>
      <c r="J96" s="324"/>
      <c r="K96" s="325"/>
    </row>
    <row r="97" spans="2:11" ht="18.75" customHeight="1">
      <c r="B97" s="326"/>
      <c r="C97" s="327"/>
      <c r="D97" s="327"/>
      <c r="E97" s="327"/>
      <c r="F97" s="327"/>
      <c r="G97" s="327"/>
      <c r="H97" s="327"/>
      <c r="I97" s="327"/>
      <c r="J97" s="327"/>
      <c r="K97" s="326"/>
    </row>
    <row r="98" spans="2:11" ht="18.75" customHeight="1">
      <c r="B98" s="305"/>
      <c r="C98" s="305"/>
      <c r="D98" s="305"/>
      <c r="E98" s="305"/>
      <c r="F98" s="305"/>
      <c r="G98" s="305"/>
      <c r="H98" s="305"/>
      <c r="I98" s="305"/>
      <c r="J98" s="305"/>
      <c r="K98" s="305"/>
    </row>
    <row r="99" spans="2:11" ht="7.5" customHeight="1">
      <c r="B99" s="306"/>
      <c r="C99" s="307"/>
      <c r="D99" s="307"/>
      <c r="E99" s="307"/>
      <c r="F99" s="307"/>
      <c r="G99" s="307"/>
      <c r="H99" s="307"/>
      <c r="I99" s="307"/>
      <c r="J99" s="307"/>
      <c r="K99" s="308"/>
    </row>
    <row r="100" spans="2:11" ht="45" customHeight="1">
      <c r="B100" s="309"/>
      <c r="C100" s="310" t="s">
        <v>958</v>
      </c>
      <c r="D100" s="310"/>
      <c r="E100" s="310"/>
      <c r="F100" s="310"/>
      <c r="G100" s="310"/>
      <c r="H100" s="310"/>
      <c r="I100" s="310"/>
      <c r="J100" s="310"/>
      <c r="K100" s="311"/>
    </row>
    <row r="101" spans="2:11" ht="17.25" customHeight="1">
      <c r="B101" s="309"/>
      <c r="C101" s="312" t="s">
        <v>914</v>
      </c>
      <c r="D101" s="312"/>
      <c r="E101" s="312"/>
      <c r="F101" s="312" t="s">
        <v>915</v>
      </c>
      <c r="G101" s="313"/>
      <c r="H101" s="312" t="s">
        <v>117</v>
      </c>
      <c r="I101" s="312" t="s">
        <v>57</v>
      </c>
      <c r="J101" s="312" t="s">
        <v>916</v>
      </c>
      <c r="K101" s="311"/>
    </row>
    <row r="102" spans="2:11" ht="17.25" customHeight="1">
      <c r="B102" s="309"/>
      <c r="C102" s="314" t="s">
        <v>917</v>
      </c>
      <c r="D102" s="314"/>
      <c r="E102" s="314"/>
      <c r="F102" s="315" t="s">
        <v>918</v>
      </c>
      <c r="G102" s="316"/>
      <c r="H102" s="314"/>
      <c r="I102" s="314"/>
      <c r="J102" s="314" t="s">
        <v>919</v>
      </c>
      <c r="K102" s="311"/>
    </row>
    <row r="103" spans="2:11" ht="5.25" customHeight="1">
      <c r="B103" s="309"/>
      <c r="C103" s="312"/>
      <c r="D103" s="312"/>
      <c r="E103" s="312"/>
      <c r="F103" s="312"/>
      <c r="G103" s="328"/>
      <c r="H103" s="312"/>
      <c r="I103" s="312"/>
      <c r="J103" s="312"/>
      <c r="K103" s="311"/>
    </row>
    <row r="104" spans="2:11" ht="15" customHeight="1">
      <c r="B104" s="309"/>
      <c r="C104" s="298" t="s">
        <v>53</v>
      </c>
      <c r="D104" s="317"/>
      <c r="E104" s="317"/>
      <c r="F104" s="319" t="s">
        <v>920</v>
      </c>
      <c r="G104" s="328"/>
      <c r="H104" s="298" t="s">
        <v>959</v>
      </c>
      <c r="I104" s="298" t="s">
        <v>922</v>
      </c>
      <c r="J104" s="298">
        <v>20</v>
      </c>
      <c r="K104" s="311"/>
    </row>
    <row r="105" spans="2:11" ht="15" customHeight="1">
      <c r="B105" s="309"/>
      <c r="C105" s="298" t="s">
        <v>923</v>
      </c>
      <c r="D105" s="298"/>
      <c r="E105" s="298"/>
      <c r="F105" s="319" t="s">
        <v>920</v>
      </c>
      <c r="G105" s="298"/>
      <c r="H105" s="298" t="s">
        <v>959</v>
      </c>
      <c r="I105" s="298" t="s">
        <v>922</v>
      </c>
      <c r="J105" s="298">
        <v>120</v>
      </c>
      <c r="K105" s="311"/>
    </row>
    <row r="106" spans="2:11" ht="15" customHeight="1">
      <c r="B106" s="320"/>
      <c r="C106" s="298" t="s">
        <v>925</v>
      </c>
      <c r="D106" s="298"/>
      <c r="E106" s="298"/>
      <c r="F106" s="319" t="s">
        <v>926</v>
      </c>
      <c r="G106" s="298"/>
      <c r="H106" s="298" t="s">
        <v>959</v>
      </c>
      <c r="I106" s="298" t="s">
        <v>922</v>
      </c>
      <c r="J106" s="298">
        <v>50</v>
      </c>
      <c r="K106" s="311"/>
    </row>
    <row r="107" spans="2:11" ht="15" customHeight="1">
      <c r="B107" s="320"/>
      <c r="C107" s="298" t="s">
        <v>928</v>
      </c>
      <c r="D107" s="298"/>
      <c r="E107" s="298"/>
      <c r="F107" s="319" t="s">
        <v>920</v>
      </c>
      <c r="G107" s="298"/>
      <c r="H107" s="298" t="s">
        <v>959</v>
      </c>
      <c r="I107" s="298" t="s">
        <v>930</v>
      </c>
      <c r="J107" s="298"/>
      <c r="K107" s="311"/>
    </row>
    <row r="108" spans="2:11" ht="15" customHeight="1">
      <c r="B108" s="320"/>
      <c r="C108" s="298" t="s">
        <v>939</v>
      </c>
      <c r="D108" s="298"/>
      <c r="E108" s="298"/>
      <c r="F108" s="319" t="s">
        <v>926</v>
      </c>
      <c r="G108" s="298"/>
      <c r="H108" s="298" t="s">
        <v>959</v>
      </c>
      <c r="I108" s="298" t="s">
        <v>922</v>
      </c>
      <c r="J108" s="298">
        <v>50</v>
      </c>
      <c r="K108" s="311"/>
    </row>
    <row r="109" spans="2:11" ht="15" customHeight="1">
      <c r="B109" s="320"/>
      <c r="C109" s="298" t="s">
        <v>947</v>
      </c>
      <c r="D109" s="298"/>
      <c r="E109" s="298"/>
      <c r="F109" s="319" t="s">
        <v>926</v>
      </c>
      <c r="G109" s="298"/>
      <c r="H109" s="298" t="s">
        <v>959</v>
      </c>
      <c r="I109" s="298" t="s">
        <v>922</v>
      </c>
      <c r="J109" s="298">
        <v>50</v>
      </c>
      <c r="K109" s="311"/>
    </row>
    <row r="110" spans="2:11" ht="15" customHeight="1">
      <c r="B110" s="320"/>
      <c r="C110" s="298" t="s">
        <v>945</v>
      </c>
      <c r="D110" s="298"/>
      <c r="E110" s="298"/>
      <c r="F110" s="319" t="s">
        <v>926</v>
      </c>
      <c r="G110" s="298"/>
      <c r="H110" s="298" t="s">
        <v>959</v>
      </c>
      <c r="I110" s="298" t="s">
        <v>922</v>
      </c>
      <c r="J110" s="298">
        <v>50</v>
      </c>
      <c r="K110" s="311"/>
    </row>
    <row r="111" spans="2:11" ht="15" customHeight="1">
      <c r="B111" s="320"/>
      <c r="C111" s="298" t="s">
        <v>53</v>
      </c>
      <c r="D111" s="298"/>
      <c r="E111" s="298"/>
      <c r="F111" s="319" t="s">
        <v>920</v>
      </c>
      <c r="G111" s="298"/>
      <c r="H111" s="298" t="s">
        <v>960</v>
      </c>
      <c r="I111" s="298" t="s">
        <v>922</v>
      </c>
      <c r="J111" s="298">
        <v>20</v>
      </c>
      <c r="K111" s="311"/>
    </row>
    <row r="112" spans="2:11" ht="15" customHeight="1">
      <c r="B112" s="320"/>
      <c r="C112" s="298" t="s">
        <v>961</v>
      </c>
      <c r="D112" s="298"/>
      <c r="E112" s="298"/>
      <c r="F112" s="319" t="s">
        <v>920</v>
      </c>
      <c r="G112" s="298"/>
      <c r="H112" s="298" t="s">
        <v>962</v>
      </c>
      <c r="I112" s="298" t="s">
        <v>922</v>
      </c>
      <c r="J112" s="298">
        <v>120</v>
      </c>
      <c r="K112" s="311"/>
    </row>
    <row r="113" spans="2:11" ht="15" customHeight="1">
      <c r="B113" s="320"/>
      <c r="C113" s="298" t="s">
        <v>38</v>
      </c>
      <c r="D113" s="298"/>
      <c r="E113" s="298"/>
      <c r="F113" s="319" t="s">
        <v>920</v>
      </c>
      <c r="G113" s="298"/>
      <c r="H113" s="298" t="s">
        <v>963</v>
      </c>
      <c r="I113" s="298" t="s">
        <v>954</v>
      </c>
      <c r="J113" s="298"/>
      <c r="K113" s="311"/>
    </row>
    <row r="114" spans="2:11" ht="15" customHeight="1">
      <c r="B114" s="320"/>
      <c r="C114" s="298" t="s">
        <v>48</v>
      </c>
      <c r="D114" s="298"/>
      <c r="E114" s="298"/>
      <c r="F114" s="319" t="s">
        <v>920</v>
      </c>
      <c r="G114" s="298"/>
      <c r="H114" s="298" t="s">
        <v>964</v>
      </c>
      <c r="I114" s="298" t="s">
        <v>954</v>
      </c>
      <c r="J114" s="298"/>
      <c r="K114" s="311"/>
    </row>
    <row r="115" spans="2:11" ht="15" customHeight="1">
      <c r="B115" s="320"/>
      <c r="C115" s="298" t="s">
        <v>57</v>
      </c>
      <c r="D115" s="298"/>
      <c r="E115" s="298"/>
      <c r="F115" s="319" t="s">
        <v>920</v>
      </c>
      <c r="G115" s="298"/>
      <c r="H115" s="298" t="s">
        <v>965</v>
      </c>
      <c r="I115" s="298" t="s">
        <v>966</v>
      </c>
      <c r="J115" s="298"/>
      <c r="K115" s="311"/>
    </row>
    <row r="116" spans="2:11" ht="15" customHeight="1">
      <c r="B116" s="323"/>
      <c r="C116" s="329"/>
      <c r="D116" s="329"/>
      <c r="E116" s="329"/>
      <c r="F116" s="329"/>
      <c r="G116" s="329"/>
      <c r="H116" s="329"/>
      <c r="I116" s="329"/>
      <c r="J116" s="329"/>
      <c r="K116" s="325"/>
    </row>
    <row r="117" spans="2:11" ht="18.75" customHeight="1">
      <c r="B117" s="330"/>
      <c r="C117" s="295"/>
      <c r="D117" s="295"/>
      <c r="E117" s="295"/>
      <c r="F117" s="331"/>
      <c r="G117" s="295"/>
      <c r="H117" s="295"/>
      <c r="I117" s="295"/>
      <c r="J117" s="295"/>
      <c r="K117" s="330"/>
    </row>
    <row r="118" spans="2:11" ht="18.75" customHeight="1">
      <c r="B118" s="305"/>
      <c r="C118" s="305"/>
      <c r="D118" s="305"/>
      <c r="E118" s="305"/>
      <c r="F118" s="305"/>
      <c r="G118" s="305"/>
      <c r="H118" s="305"/>
      <c r="I118" s="305"/>
      <c r="J118" s="305"/>
      <c r="K118" s="305"/>
    </row>
    <row r="119" spans="2:11" ht="7.5" customHeight="1">
      <c r="B119" s="332"/>
      <c r="C119" s="333"/>
      <c r="D119" s="333"/>
      <c r="E119" s="333"/>
      <c r="F119" s="333"/>
      <c r="G119" s="333"/>
      <c r="H119" s="333"/>
      <c r="I119" s="333"/>
      <c r="J119" s="333"/>
      <c r="K119" s="334"/>
    </row>
    <row r="120" spans="2:11" ht="45" customHeight="1">
      <c r="B120" s="335"/>
      <c r="C120" s="287" t="s">
        <v>967</v>
      </c>
      <c r="D120" s="287"/>
      <c r="E120" s="287"/>
      <c r="F120" s="287"/>
      <c r="G120" s="287"/>
      <c r="H120" s="287"/>
      <c r="I120" s="287"/>
      <c r="J120" s="287"/>
      <c r="K120" s="336"/>
    </row>
    <row r="121" spans="2:11" ht="17.25" customHeight="1">
      <c r="B121" s="337"/>
      <c r="C121" s="312" t="s">
        <v>914</v>
      </c>
      <c r="D121" s="312"/>
      <c r="E121" s="312"/>
      <c r="F121" s="312" t="s">
        <v>915</v>
      </c>
      <c r="G121" s="313"/>
      <c r="H121" s="312" t="s">
        <v>117</v>
      </c>
      <c r="I121" s="312" t="s">
        <v>57</v>
      </c>
      <c r="J121" s="312" t="s">
        <v>916</v>
      </c>
      <c r="K121" s="338"/>
    </row>
    <row r="122" spans="2:11" ht="17.25" customHeight="1">
      <c r="B122" s="337"/>
      <c r="C122" s="314" t="s">
        <v>917</v>
      </c>
      <c r="D122" s="314"/>
      <c r="E122" s="314"/>
      <c r="F122" s="315" t="s">
        <v>918</v>
      </c>
      <c r="G122" s="316"/>
      <c r="H122" s="314"/>
      <c r="I122" s="314"/>
      <c r="J122" s="314" t="s">
        <v>919</v>
      </c>
      <c r="K122" s="338"/>
    </row>
    <row r="123" spans="2:11" ht="5.25" customHeight="1">
      <c r="B123" s="339"/>
      <c r="C123" s="317"/>
      <c r="D123" s="317"/>
      <c r="E123" s="317"/>
      <c r="F123" s="317"/>
      <c r="G123" s="298"/>
      <c r="H123" s="317"/>
      <c r="I123" s="317"/>
      <c r="J123" s="317"/>
      <c r="K123" s="340"/>
    </row>
    <row r="124" spans="2:11" ht="15" customHeight="1">
      <c r="B124" s="339"/>
      <c r="C124" s="298" t="s">
        <v>923</v>
      </c>
      <c r="D124" s="317"/>
      <c r="E124" s="317"/>
      <c r="F124" s="319" t="s">
        <v>920</v>
      </c>
      <c r="G124" s="298"/>
      <c r="H124" s="298" t="s">
        <v>959</v>
      </c>
      <c r="I124" s="298" t="s">
        <v>922</v>
      </c>
      <c r="J124" s="298">
        <v>120</v>
      </c>
      <c r="K124" s="341"/>
    </row>
    <row r="125" spans="2:11" ht="15" customHeight="1">
      <c r="B125" s="339"/>
      <c r="C125" s="298" t="s">
        <v>968</v>
      </c>
      <c r="D125" s="298"/>
      <c r="E125" s="298"/>
      <c r="F125" s="319" t="s">
        <v>920</v>
      </c>
      <c r="G125" s="298"/>
      <c r="H125" s="298" t="s">
        <v>969</v>
      </c>
      <c r="I125" s="298" t="s">
        <v>922</v>
      </c>
      <c r="J125" s="298" t="s">
        <v>970</v>
      </c>
      <c r="K125" s="341"/>
    </row>
    <row r="126" spans="2:11" ht="15" customHeight="1">
      <c r="B126" s="339"/>
      <c r="C126" s="298" t="s">
        <v>869</v>
      </c>
      <c r="D126" s="298"/>
      <c r="E126" s="298"/>
      <c r="F126" s="319" t="s">
        <v>920</v>
      </c>
      <c r="G126" s="298"/>
      <c r="H126" s="298" t="s">
        <v>971</v>
      </c>
      <c r="I126" s="298" t="s">
        <v>922</v>
      </c>
      <c r="J126" s="298" t="s">
        <v>970</v>
      </c>
      <c r="K126" s="341"/>
    </row>
    <row r="127" spans="2:11" ht="15" customHeight="1">
      <c r="B127" s="339"/>
      <c r="C127" s="298" t="s">
        <v>931</v>
      </c>
      <c r="D127" s="298"/>
      <c r="E127" s="298"/>
      <c r="F127" s="319" t="s">
        <v>926</v>
      </c>
      <c r="G127" s="298"/>
      <c r="H127" s="298" t="s">
        <v>932</v>
      </c>
      <c r="I127" s="298" t="s">
        <v>922</v>
      </c>
      <c r="J127" s="298">
        <v>15</v>
      </c>
      <c r="K127" s="341"/>
    </row>
    <row r="128" spans="2:11" ht="15" customHeight="1">
      <c r="B128" s="339"/>
      <c r="C128" s="321" t="s">
        <v>933</v>
      </c>
      <c r="D128" s="321"/>
      <c r="E128" s="321"/>
      <c r="F128" s="322" t="s">
        <v>926</v>
      </c>
      <c r="G128" s="321"/>
      <c r="H128" s="321" t="s">
        <v>934</v>
      </c>
      <c r="I128" s="321" t="s">
        <v>922</v>
      </c>
      <c r="J128" s="321">
        <v>15</v>
      </c>
      <c r="K128" s="341"/>
    </row>
    <row r="129" spans="2:11" ht="15" customHeight="1">
      <c r="B129" s="339"/>
      <c r="C129" s="321" t="s">
        <v>935</v>
      </c>
      <c r="D129" s="321"/>
      <c r="E129" s="321"/>
      <c r="F129" s="322" t="s">
        <v>926</v>
      </c>
      <c r="G129" s="321"/>
      <c r="H129" s="321" t="s">
        <v>936</v>
      </c>
      <c r="I129" s="321" t="s">
        <v>922</v>
      </c>
      <c r="J129" s="321">
        <v>20</v>
      </c>
      <c r="K129" s="341"/>
    </row>
    <row r="130" spans="2:11" ht="15" customHeight="1">
      <c r="B130" s="339"/>
      <c r="C130" s="321" t="s">
        <v>937</v>
      </c>
      <c r="D130" s="321"/>
      <c r="E130" s="321"/>
      <c r="F130" s="322" t="s">
        <v>926</v>
      </c>
      <c r="G130" s="321"/>
      <c r="H130" s="321" t="s">
        <v>938</v>
      </c>
      <c r="I130" s="321" t="s">
        <v>922</v>
      </c>
      <c r="J130" s="321">
        <v>20</v>
      </c>
      <c r="K130" s="341"/>
    </row>
    <row r="131" spans="2:11" ht="15" customHeight="1">
      <c r="B131" s="339"/>
      <c r="C131" s="298" t="s">
        <v>925</v>
      </c>
      <c r="D131" s="298"/>
      <c r="E131" s="298"/>
      <c r="F131" s="319" t="s">
        <v>926</v>
      </c>
      <c r="G131" s="298"/>
      <c r="H131" s="298" t="s">
        <v>959</v>
      </c>
      <c r="I131" s="298" t="s">
        <v>922</v>
      </c>
      <c r="J131" s="298">
        <v>50</v>
      </c>
      <c r="K131" s="341"/>
    </row>
    <row r="132" spans="2:11" ht="15" customHeight="1">
      <c r="B132" s="339"/>
      <c r="C132" s="298" t="s">
        <v>939</v>
      </c>
      <c r="D132" s="298"/>
      <c r="E132" s="298"/>
      <c r="F132" s="319" t="s">
        <v>926</v>
      </c>
      <c r="G132" s="298"/>
      <c r="H132" s="298" t="s">
        <v>959</v>
      </c>
      <c r="I132" s="298" t="s">
        <v>922</v>
      </c>
      <c r="J132" s="298">
        <v>50</v>
      </c>
      <c r="K132" s="341"/>
    </row>
    <row r="133" spans="2:11" ht="15" customHeight="1">
      <c r="B133" s="339"/>
      <c r="C133" s="298" t="s">
        <v>945</v>
      </c>
      <c r="D133" s="298"/>
      <c r="E133" s="298"/>
      <c r="F133" s="319" t="s">
        <v>926</v>
      </c>
      <c r="G133" s="298"/>
      <c r="H133" s="298" t="s">
        <v>959</v>
      </c>
      <c r="I133" s="298" t="s">
        <v>922</v>
      </c>
      <c r="J133" s="298">
        <v>50</v>
      </c>
      <c r="K133" s="341"/>
    </row>
    <row r="134" spans="2:11" ht="15" customHeight="1">
      <c r="B134" s="339"/>
      <c r="C134" s="298" t="s">
        <v>947</v>
      </c>
      <c r="D134" s="298"/>
      <c r="E134" s="298"/>
      <c r="F134" s="319" t="s">
        <v>926</v>
      </c>
      <c r="G134" s="298"/>
      <c r="H134" s="298" t="s">
        <v>959</v>
      </c>
      <c r="I134" s="298" t="s">
        <v>922</v>
      </c>
      <c r="J134" s="298">
        <v>50</v>
      </c>
      <c r="K134" s="341"/>
    </row>
    <row r="135" spans="2:11" ht="15" customHeight="1">
      <c r="B135" s="339"/>
      <c r="C135" s="298" t="s">
        <v>122</v>
      </c>
      <c r="D135" s="298"/>
      <c r="E135" s="298"/>
      <c r="F135" s="319" t="s">
        <v>926</v>
      </c>
      <c r="G135" s="298"/>
      <c r="H135" s="298" t="s">
        <v>972</v>
      </c>
      <c r="I135" s="298" t="s">
        <v>922</v>
      </c>
      <c r="J135" s="298">
        <v>255</v>
      </c>
      <c r="K135" s="341"/>
    </row>
    <row r="136" spans="2:11" ht="15" customHeight="1">
      <c r="B136" s="339"/>
      <c r="C136" s="298" t="s">
        <v>949</v>
      </c>
      <c r="D136" s="298"/>
      <c r="E136" s="298"/>
      <c r="F136" s="319" t="s">
        <v>920</v>
      </c>
      <c r="G136" s="298"/>
      <c r="H136" s="298" t="s">
        <v>973</v>
      </c>
      <c r="I136" s="298" t="s">
        <v>951</v>
      </c>
      <c r="J136" s="298"/>
      <c r="K136" s="341"/>
    </row>
    <row r="137" spans="2:11" ht="15" customHeight="1">
      <c r="B137" s="339"/>
      <c r="C137" s="298" t="s">
        <v>952</v>
      </c>
      <c r="D137" s="298"/>
      <c r="E137" s="298"/>
      <c r="F137" s="319" t="s">
        <v>920</v>
      </c>
      <c r="G137" s="298"/>
      <c r="H137" s="298" t="s">
        <v>974</v>
      </c>
      <c r="I137" s="298" t="s">
        <v>954</v>
      </c>
      <c r="J137" s="298"/>
      <c r="K137" s="341"/>
    </row>
    <row r="138" spans="2:11" ht="15" customHeight="1">
      <c r="B138" s="339"/>
      <c r="C138" s="298" t="s">
        <v>955</v>
      </c>
      <c r="D138" s="298"/>
      <c r="E138" s="298"/>
      <c r="F138" s="319" t="s">
        <v>920</v>
      </c>
      <c r="G138" s="298"/>
      <c r="H138" s="298" t="s">
        <v>955</v>
      </c>
      <c r="I138" s="298" t="s">
        <v>954</v>
      </c>
      <c r="J138" s="298"/>
      <c r="K138" s="341"/>
    </row>
    <row r="139" spans="2:11" ht="15" customHeight="1">
      <c r="B139" s="339"/>
      <c r="C139" s="298" t="s">
        <v>38</v>
      </c>
      <c r="D139" s="298"/>
      <c r="E139" s="298"/>
      <c r="F139" s="319" t="s">
        <v>920</v>
      </c>
      <c r="G139" s="298"/>
      <c r="H139" s="298" t="s">
        <v>975</v>
      </c>
      <c r="I139" s="298" t="s">
        <v>954</v>
      </c>
      <c r="J139" s="298"/>
      <c r="K139" s="341"/>
    </row>
    <row r="140" spans="2:11" ht="15" customHeight="1">
      <c r="B140" s="339"/>
      <c r="C140" s="298" t="s">
        <v>976</v>
      </c>
      <c r="D140" s="298"/>
      <c r="E140" s="298"/>
      <c r="F140" s="319" t="s">
        <v>920</v>
      </c>
      <c r="G140" s="298"/>
      <c r="H140" s="298" t="s">
        <v>977</v>
      </c>
      <c r="I140" s="298" t="s">
        <v>954</v>
      </c>
      <c r="J140" s="298"/>
      <c r="K140" s="341"/>
    </row>
    <row r="141" spans="2:11" ht="15" customHeight="1">
      <c r="B141" s="342"/>
      <c r="C141" s="343"/>
      <c r="D141" s="343"/>
      <c r="E141" s="343"/>
      <c r="F141" s="343"/>
      <c r="G141" s="343"/>
      <c r="H141" s="343"/>
      <c r="I141" s="343"/>
      <c r="J141" s="343"/>
      <c r="K141" s="344"/>
    </row>
    <row r="142" spans="2:11" ht="18.75" customHeight="1">
      <c r="B142" s="295"/>
      <c r="C142" s="295"/>
      <c r="D142" s="295"/>
      <c r="E142" s="295"/>
      <c r="F142" s="331"/>
      <c r="G142" s="295"/>
      <c r="H142" s="295"/>
      <c r="I142" s="295"/>
      <c r="J142" s="295"/>
      <c r="K142" s="295"/>
    </row>
    <row r="143" spans="2:11" ht="18.75" customHeight="1">
      <c r="B143" s="305"/>
      <c r="C143" s="305"/>
      <c r="D143" s="305"/>
      <c r="E143" s="305"/>
      <c r="F143" s="305"/>
      <c r="G143" s="305"/>
      <c r="H143" s="305"/>
      <c r="I143" s="305"/>
      <c r="J143" s="305"/>
      <c r="K143" s="305"/>
    </row>
    <row r="144" spans="2:11" ht="7.5" customHeight="1">
      <c r="B144" s="306"/>
      <c r="C144" s="307"/>
      <c r="D144" s="307"/>
      <c r="E144" s="307"/>
      <c r="F144" s="307"/>
      <c r="G144" s="307"/>
      <c r="H144" s="307"/>
      <c r="I144" s="307"/>
      <c r="J144" s="307"/>
      <c r="K144" s="308"/>
    </row>
    <row r="145" spans="2:11" ht="45" customHeight="1">
      <c r="B145" s="309"/>
      <c r="C145" s="310" t="s">
        <v>978</v>
      </c>
      <c r="D145" s="310"/>
      <c r="E145" s="310"/>
      <c r="F145" s="310"/>
      <c r="G145" s="310"/>
      <c r="H145" s="310"/>
      <c r="I145" s="310"/>
      <c r="J145" s="310"/>
      <c r="K145" s="311"/>
    </row>
    <row r="146" spans="2:11" ht="17.25" customHeight="1">
      <c r="B146" s="309"/>
      <c r="C146" s="312" t="s">
        <v>914</v>
      </c>
      <c r="D146" s="312"/>
      <c r="E146" s="312"/>
      <c r="F146" s="312" t="s">
        <v>915</v>
      </c>
      <c r="G146" s="313"/>
      <c r="H146" s="312" t="s">
        <v>117</v>
      </c>
      <c r="I146" s="312" t="s">
        <v>57</v>
      </c>
      <c r="J146" s="312" t="s">
        <v>916</v>
      </c>
      <c r="K146" s="311"/>
    </row>
    <row r="147" spans="2:11" ht="17.25" customHeight="1">
      <c r="B147" s="309"/>
      <c r="C147" s="314" t="s">
        <v>917</v>
      </c>
      <c r="D147" s="314"/>
      <c r="E147" s="314"/>
      <c r="F147" s="315" t="s">
        <v>918</v>
      </c>
      <c r="G147" s="316"/>
      <c r="H147" s="314"/>
      <c r="I147" s="314"/>
      <c r="J147" s="314" t="s">
        <v>919</v>
      </c>
      <c r="K147" s="311"/>
    </row>
    <row r="148" spans="2:11" ht="5.25" customHeight="1">
      <c r="B148" s="320"/>
      <c r="C148" s="317"/>
      <c r="D148" s="317"/>
      <c r="E148" s="317"/>
      <c r="F148" s="317"/>
      <c r="G148" s="318"/>
      <c r="H148" s="317"/>
      <c r="I148" s="317"/>
      <c r="J148" s="317"/>
      <c r="K148" s="341"/>
    </row>
    <row r="149" spans="2:11" ht="15" customHeight="1">
      <c r="B149" s="320"/>
      <c r="C149" s="345" t="s">
        <v>923</v>
      </c>
      <c r="D149" s="298"/>
      <c r="E149" s="298"/>
      <c r="F149" s="346" t="s">
        <v>920</v>
      </c>
      <c r="G149" s="298"/>
      <c r="H149" s="345" t="s">
        <v>959</v>
      </c>
      <c r="I149" s="345" t="s">
        <v>922</v>
      </c>
      <c r="J149" s="345">
        <v>120</v>
      </c>
      <c r="K149" s="341"/>
    </row>
    <row r="150" spans="2:11" ht="15" customHeight="1">
      <c r="B150" s="320"/>
      <c r="C150" s="345" t="s">
        <v>968</v>
      </c>
      <c r="D150" s="298"/>
      <c r="E150" s="298"/>
      <c r="F150" s="346" t="s">
        <v>920</v>
      </c>
      <c r="G150" s="298"/>
      <c r="H150" s="345" t="s">
        <v>979</v>
      </c>
      <c r="I150" s="345" t="s">
        <v>922</v>
      </c>
      <c r="J150" s="345" t="s">
        <v>970</v>
      </c>
      <c r="K150" s="341"/>
    </row>
    <row r="151" spans="2:11" ht="15" customHeight="1">
      <c r="B151" s="320"/>
      <c r="C151" s="345" t="s">
        <v>869</v>
      </c>
      <c r="D151" s="298"/>
      <c r="E151" s="298"/>
      <c r="F151" s="346" t="s">
        <v>920</v>
      </c>
      <c r="G151" s="298"/>
      <c r="H151" s="345" t="s">
        <v>980</v>
      </c>
      <c r="I151" s="345" t="s">
        <v>922</v>
      </c>
      <c r="J151" s="345" t="s">
        <v>970</v>
      </c>
      <c r="K151" s="341"/>
    </row>
    <row r="152" spans="2:11" ht="15" customHeight="1">
      <c r="B152" s="320"/>
      <c r="C152" s="345" t="s">
        <v>925</v>
      </c>
      <c r="D152" s="298"/>
      <c r="E152" s="298"/>
      <c r="F152" s="346" t="s">
        <v>926</v>
      </c>
      <c r="G152" s="298"/>
      <c r="H152" s="345" t="s">
        <v>959</v>
      </c>
      <c r="I152" s="345" t="s">
        <v>922</v>
      </c>
      <c r="J152" s="345">
        <v>50</v>
      </c>
      <c r="K152" s="341"/>
    </row>
    <row r="153" spans="2:11" ht="15" customHeight="1">
      <c r="B153" s="320"/>
      <c r="C153" s="345" t="s">
        <v>928</v>
      </c>
      <c r="D153" s="298"/>
      <c r="E153" s="298"/>
      <c r="F153" s="346" t="s">
        <v>920</v>
      </c>
      <c r="G153" s="298"/>
      <c r="H153" s="345" t="s">
        <v>959</v>
      </c>
      <c r="I153" s="345" t="s">
        <v>930</v>
      </c>
      <c r="J153" s="345"/>
      <c r="K153" s="341"/>
    </row>
    <row r="154" spans="2:11" ht="15" customHeight="1">
      <c r="B154" s="320"/>
      <c r="C154" s="345" t="s">
        <v>939</v>
      </c>
      <c r="D154" s="298"/>
      <c r="E154" s="298"/>
      <c r="F154" s="346" t="s">
        <v>926</v>
      </c>
      <c r="G154" s="298"/>
      <c r="H154" s="345" t="s">
        <v>959</v>
      </c>
      <c r="I154" s="345" t="s">
        <v>922</v>
      </c>
      <c r="J154" s="345">
        <v>50</v>
      </c>
      <c r="K154" s="341"/>
    </row>
    <row r="155" spans="2:11" ht="15" customHeight="1">
      <c r="B155" s="320"/>
      <c r="C155" s="345" t="s">
        <v>947</v>
      </c>
      <c r="D155" s="298"/>
      <c r="E155" s="298"/>
      <c r="F155" s="346" t="s">
        <v>926</v>
      </c>
      <c r="G155" s="298"/>
      <c r="H155" s="345" t="s">
        <v>959</v>
      </c>
      <c r="I155" s="345" t="s">
        <v>922</v>
      </c>
      <c r="J155" s="345">
        <v>50</v>
      </c>
      <c r="K155" s="341"/>
    </row>
    <row r="156" spans="2:11" ht="15" customHeight="1">
      <c r="B156" s="320"/>
      <c r="C156" s="345" t="s">
        <v>945</v>
      </c>
      <c r="D156" s="298"/>
      <c r="E156" s="298"/>
      <c r="F156" s="346" t="s">
        <v>926</v>
      </c>
      <c r="G156" s="298"/>
      <c r="H156" s="345" t="s">
        <v>959</v>
      </c>
      <c r="I156" s="345" t="s">
        <v>922</v>
      </c>
      <c r="J156" s="345">
        <v>50</v>
      </c>
      <c r="K156" s="341"/>
    </row>
    <row r="157" spans="2:11" ht="15" customHeight="1">
      <c r="B157" s="320"/>
      <c r="C157" s="345" t="s">
        <v>103</v>
      </c>
      <c r="D157" s="298"/>
      <c r="E157" s="298"/>
      <c r="F157" s="346" t="s">
        <v>920</v>
      </c>
      <c r="G157" s="298"/>
      <c r="H157" s="345" t="s">
        <v>981</v>
      </c>
      <c r="I157" s="345" t="s">
        <v>922</v>
      </c>
      <c r="J157" s="345" t="s">
        <v>982</v>
      </c>
      <c r="K157" s="341"/>
    </row>
    <row r="158" spans="2:11" ht="15" customHeight="1">
      <c r="B158" s="320"/>
      <c r="C158" s="345" t="s">
        <v>983</v>
      </c>
      <c r="D158" s="298"/>
      <c r="E158" s="298"/>
      <c r="F158" s="346" t="s">
        <v>920</v>
      </c>
      <c r="G158" s="298"/>
      <c r="H158" s="345" t="s">
        <v>984</v>
      </c>
      <c r="I158" s="345" t="s">
        <v>954</v>
      </c>
      <c r="J158" s="345"/>
      <c r="K158" s="341"/>
    </row>
    <row r="159" spans="2:11" ht="15" customHeight="1">
      <c r="B159" s="347"/>
      <c r="C159" s="329"/>
      <c r="D159" s="329"/>
      <c r="E159" s="329"/>
      <c r="F159" s="329"/>
      <c r="G159" s="329"/>
      <c r="H159" s="329"/>
      <c r="I159" s="329"/>
      <c r="J159" s="329"/>
      <c r="K159" s="348"/>
    </row>
    <row r="160" spans="2:11" ht="18.75" customHeight="1">
      <c r="B160" s="295"/>
      <c r="C160" s="298"/>
      <c r="D160" s="298"/>
      <c r="E160" s="298"/>
      <c r="F160" s="319"/>
      <c r="G160" s="298"/>
      <c r="H160" s="298"/>
      <c r="I160" s="298"/>
      <c r="J160" s="298"/>
      <c r="K160" s="295"/>
    </row>
    <row r="161" spans="2:11" ht="18.75" customHeight="1">
      <c r="B161" s="305"/>
      <c r="C161" s="305"/>
      <c r="D161" s="305"/>
      <c r="E161" s="305"/>
      <c r="F161" s="305"/>
      <c r="G161" s="305"/>
      <c r="H161" s="305"/>
      <c r="I161" s="305"/>
      <c r="J161" s="305"/>
      <c r="K161" s="305"/>
    </row>
    <row r="162" spans="2:11" ht="7.5" customHeight="1">
      <c r="B162" s="282"/>
      <c r="C162" s="283"/>
      <c r="D162" s="283"/>
      <c r="E162" s="283"/>
      <c r="F162" s="283"/>
      <c r="G162" s="283"/>
      <c r="H162" s="283"/>
      <c r="I162" s="283"/>
      <c r="J162" s="283"/>
      <c r="K162" s="284"/>
    </row>
    <row r="163" spans="2:11" ht="45" customHeight="1">
      <c r="B163" s="286"/>
      <c r="C163" s="287" t="s">
        <v>985</v>
      </c>
      <c r="D163" s="287"/>
      <c r="E163" s="287"/>
      <c r="F163" s="287"/>
      <c r="G163" s="287"/>
      <c r="H163" s="287"/>
      <c r="I163" s="287"/>
      <c r="J163" s="287"/>
      <c r="K163" s="288"/>
    </row>
    <row r="164" spans="2:11" ht="17.25" customHeight="1">
      <c r="B164" s="286"/>
      <c r="C164" s="312" t="s">
        <v>914</v>
      </c>
      <c r="D164" s="312"/>
      <c r="E164" s="312"/>
      <c r="F164" s="312" t="s">
        <v>915</v>
      </c>
      <c r="G164" s="349"/>
      <c r="H164" s="350" t="s">
        <v>117</v>
      </c>
      <c r="I164" s="350" t="s">
        <v>57</v>
      </c>
      <c r="J164" s="312" t="s">
        <v>916</v>
      </c>
      <c r="K164" s="288"/>
    </row>
    <row r="165" spans="2:11" ht="17.25" customHeight="1">
      <c r="B165" s="289"/>
      <c r="C165" s="314" t="s">
        <v>917</v>
      </c>
      <c r="D165" s="314"/>
      <c r="E165" s="314"/>
      <c r="F165" s="315" t="s">
        <v>918</v>
      </c>
      <c r="G165" s="351"/>
      <c r="H165" s="352"/>
      <c r="I165" s="352"/>
      <c r="J165" s="314" t="s">
        <v>919</v>
      </c>
      <c r="K165" s="291"/>
    </row>
    <row r="166" spans="2:11" ht="5.25" customHeight="1">
      <c r="B166" s="320"/>
      <c r="C166" s="317"/>
      <c r="D166" s="317"/>
      <c r="E166" s="317"/>
      <c r="F166" s="317"/>
      <c r="G166" s="318"/>
      <c r="H166" s="317"/>
      <c r="I166" s="317"/>
      <c r="J166" s="317"/>
      <c r="K166" s="341"/>
    </row>
    <row r="167" spans="2:11" ht="15" customHeight="1">
      <c r="B167" s="320"/>
      <c r="C167" s="298" t="s">
        <v>923</v>
      </c>
      <c r="D167" s="298"/>
      <c r="E167" s="298"/>
      <c r="F167" s="319" t="s">
        <v>920</v>
      </c>
      <c r="G167" s="298"/>
      <c r="H167" s="298" t="s">
        <v>959</v>
      </c>
      <c r="I167" s="298" t="s">
        <v>922</v>
      </c>
      <c r="J167" s="298">
        <v>120</v>
      </c>
      <c r="K167" s="341"/>
    </row>
    <row r="168" spans="2:11" ht="15" customHeight="1">
      <c r="B168" s="320"/>
      <c r="C168" s="298" t="s">
        <v>968</v>
      </c>
      <c r="D168" s="298"/>
      <c r="E168" s="298"/>
      <c r="F168" s="319" t="s">
        <v>920</v>
      </c>
      <c r="G168" s="298"/>
      <c r="H168" s="298" t="s">
        <v>969</v>
      </c>
      <c r="I168" s="298" t="s">
        <v>922</v>
      </c>
      <c r="J168" s="298" t="s">
        <v>970</v>
      </c>
      <c r="K168" s="341"/>
    </row>
    <row r="169" spans="2:11" ht="15" customHeight="1">
      <c r="B169" s="320"/>
      <c r="C169" s="298" t="s">
        <v>869</v>
      </c>
      <c r="D169" s="298"/>
      <c r="E169" s="298"/>
      <c r="F169" s="319" t="s">
        <v>920</v>
      </c>
      <c r="G169" s="298"/>
      <c r="H169" s="298" t="s">
        <v>986</v>
      </c>
      <c r="I169" s="298" t="s">
        <v>922</v>
      </c>
      <c r="J169" s="298" t="s">
        <v>970</v>
      </c>
      <c r="K169" s="341"/>
    </row>
    <row r="170" spans="2:11" ht="15" customHeight="1">
      <c r="B170" s="320"/>
      <c r="C170" s="298" t="s">
        <v>925</v>
      </c>
      <c r="D170" s="298"/>
      <c r="E170" s="298"/>
      <c r="F170" s="319" t="s">
        <v>926</v>
      </c>
      <c r="G170" s="298"/>
      <c r="H170" s="298" t="s">
        <v>986</v>
      </c>
      <c r="I170" s="298" t="s">
        <v>922</v>
      </c>
      <c r="J170" s="298">
        <v>50</v>
      </c>
      <c r="K170" s="341"/>
    </row>
    <row r="171" spans="2:11" ht="15" customHeight="1">
      <c r="B171" s="320"/>
      <c r="C171" s="298" t="s">
        <v>928</v>
      </c>
      <c r="D171" s="298"/>
      <c r="E171" s="298"/>
      <c r="F171" s="319" t="s">
        <v>920</v>
      </c>
      <c r="G171" s="298"/>
      <c r="H171" s="298" t="s">
        <v>986</v>
      </c>
      <c r="I171" s="298" t="s">
        <v>930</v>
      </c>
      <c r="J171" s="298"/>
      <c r="K171" s="341"/>
    </row>
    <row r="172" spans="2:11" ht="15" customHeight="1">
      <c r="B172" s="320"/>
      <c r="C172" s="298" t="s">
        <v>939</v>
      </c>
      <c r="D172" s="298"/>
      <c r="E172" s="298"/>
      <c r="F172" s="319" t="s">
        <v>926</v>
      </c>
      <c r="G172" s="298"/>
      <c r="H172" s="298" t="s">
        <v>986</v>
      </c>
      <c r="I172" s="298" t="s">
        <v>922</v>
      </c>
      <c r="J172" s="298">
        <v>50</v>
      </c>
      <c r="K172" s="341"/>
    </row>
    <row r="173" spans="2:11" ht="15" customHeight="1">
      <c r="B173" s="320"/>
      <c r="C173" s="298" t="s">
        <v>947</v>
      </c>
      <c r="D173" s="298"/>
      <c r="E173" s="298"/>
      <c r="F173" s="319" t="s">
        <v>926</v>
      </c>
      <c r="G173" s="298"/>
      <c r="H173" s="298" t="s">
        <v>986</v>
      </c>
      <c r="I173" s="298" t="s">
        <v>922</v>
      </c>
      <c r="J173" s="298">
        <v>50</v>
      </c>
      <c r="K173" s="341"/>
    </row>
    <row r="174" spans="2:11" ht="15" customHeight="1">
      <c r="B174" s="320"/>
      <c r="C174" s="298" t="s">
        <v>945</v>
      </c>
      <c r="D174" s="298"/>
      <c r="E174" s="298"/>
      <c r="F174" s="319" t="s">
        <v>926</v>
      </c>
      <c r="G174" s="298"/>
      <c r="H174" s="298" t="s">
        <v>986</v>
      </c>
      <c r="I174" s="298" t="s">
        <v>922</v>
      </c>
      <c r="J174" s="298">
        <v>50</v>
      </c>
      <c r="K174" s="341"/>
    </row>
    <row r="175" spans="2:11" ht="15" customHeight="1">
      <c r="B175" s="320"/>
      <c r="C175" s="298" t="s">
        <v>116</v>
      </c>
      <c r="D175" s="298"/>
      <c r="E175" s="298"/>
      <c r="F175" s="319" t="s">
        <v>920</v>
      </c>
      <c r="G175" s="298"/>
      <c r="H175" s="298" t="s">
        <v>987</v>
      </c>
      <c r="I175" s="298" t="s">
        <v>988</v>
      </c>
      <c r="J175" s="298"/>
      <c r="K175" s="341"/>
    </row>
    <row r="176" spans="2:11" ht="15" customHeight="1">
      <c r="B176" s="320"/>
      <c r="C176" s="298" t="s">
        <v>57</v>
      </c>
      <c r="D176" s="298"/>
      <c r="E176" s="298"/>
      <c r="F176" s="319" t="s">
        <v>920</v>
      </c>
      <c r="G176" s="298"/>
      <c r="H176" s="298" t="s">
        <v>989</v>
      </c>
      <c r="I176" s="298" t="s">
        <v>990</v>
      </c>
      <c r="J176" s="298">
        <v>1</v>
      </c>
      <c r="K176" s="341"/>
    </row>
    <row r="177" spans="2:11" ht="15" customHeight="1">
      <c r="B177" s="320"/>
      <c r="C177" s="298" t="s">
        <v>53</v>
      </c>
      <c r="D177" s="298"/>
      <c r="E177" s="298"/>
      <c r="F177" s="319" t="s">
        <v>920</v>
      </c>
      <c r="G177" s="298"/>
      <c r="H177" s="298" t="s">
        <v>991</v>
      </c>
      <c r="I177" s="298" t="s">
        <v>922</v>
      </c>
      <c r="J177" s="298">
        <v>20</v>
      </c>
      <c r="K177" s="341"/>
    </row>
    <row r="178" spans="2:11" ht="15" customHeight="1">
      <c r="B178" s="320"/>
      <c r="C178" s="298" t="s">
        <v>117</v>
      </c>
      <c r="D178" s="298"/>
      <c r="E178" s="298"/>
      <c r="F178" s="319" t="s">
        <v>920</v>
      </c>
      <c r="G178" s="298"/>
      <c r="H178" s="298" t="s">
        <v>992</v>
      </c>
      <c r="I178" s="298" t="s">
        <v>922</v>
      </c>
      <c r="J178" s="298">
        <v>255</v>
      </c>
      <c r="K178" s="341"/>
    </row>
    <row r="179" spans="2:11" ht="15" customHeight="1">
      <c r="B179" s="320"/>
      <c r="C179" s="298" t="s">
        <v>118</v>
      </c>
      <c r="D179" s="298"/>
      <c r="E179" s="298"/>
      <c r="F179" s="319" t="s">
        <v>920</v>
      </c>
      <c r="G179" s="298"/>
      <c r="H179" s="298" t="s">
        <v>885</v>
      </c>
      <c r="I179" s="298" t="s">
        <v>922</v>
      </c>
      <c r="J179" s="298">
        <v>10</v>
      </c>
      <c r="K179" s="341"/>
    </row>
    <row r="180" spans="2:11" ht="15" customHeight="1">
      <c r="B180" s="320"/>
      <c r="C180" s="298" t="s">
        <v>119</v>
      </c>
      <c r="D180" s="298"/>
      <c r="E180" s="298"/>
      <c r="F180" s="319" t="s">
        <v>920</v>
      </c>
      <c r="G180" s="298"/>
      <c r="H180" s="298" t="s">
        <v>993</v>
      </c>
      <c r="I180" s="298" t="s">
        <v>954</v>
      </c>
      <c r="J180" s="298"/>
      <c r="K180" s="341"/>
    </row>
    <row r="181" spans="2:11" ht="15" customHeight="1">
      <c r="B181" s="320"/>
      <c r="C181" s="298" t="s">
        <v>994</v>
      </c>
      <c r="D181" s="298"/>
      <c r="E181" s="298"/>
      <c r="F181" s="319" t="s">
        <v>920</v>
      </c>
      <c r="G181" s="298"/>
      <c r="H181" s="298" t="s">
        <v>995</v>
      </c>
      <c r="I181" s="298" t="s">
        <v>954</v>
      </c>
      <c r="J181" s="298"/>
      <c r="K181" s="341"/>
    </row>
    <row r="182" spans="2:11" ht="15" customHeight="1">
      <c r="B182" s="320"/>
      <c r="C182" s="298" t="s">
        <v>983</v>
      </c>
      <c r="D182" s="298"/>
      <c r="E182" s="298"/>
      <c r="F182" s="319" t="s">
        <v>920</v>
      </c>
      <c r="G182" s="298"/>
      <c r="H182" s="298" t="s">
        <v>996</v>
      </c>
      <c r="I182" s="298" t="s">
        <v>954</v>
      </c>
      <c r="J182" s="298"/>
      <c r="K182" s="341"/>
    </row>
    <row r="183" spans="2:11" ht="15" customHeight="1">
      <c r="B183" s="320"/>
      <c r="C183" s="298" t="s">
        <v>121</v>
      </c>
      <c r="D183" s="298"/>
      <c r="E183" s="298"/>
      <c r="F183" s="319" t="s">
        <v>926</v>
      </c>
      <c r="G183" s="298"/>
      <c r="H183" s="298" t="s">
        <v>997</v>
      </c>
      <c r="I183" s="298" t="s">
        <v>922</v>
      </c>
      <c r="J183" s="298">
        <v>50</v>
      </c>
      <c r="K183" s="341"/>
    </row>
    <row r="184" spans="2:11" ht="15" customHeight="1">
      <c r="B184" s="320"/>
      <c r="C184" s="298" t="s">
        <v>998</v>
      </c>
      <c r="D184" s="298"/>
      <c r="E184" s="298"/>
      <c r="F184" s="319" t="s">
        <v>926</v>
      </c>
      <c r="G184" s="298"/>
      <c r="H184" s="298" t="s">
        <v>999</v>
      </c>
      <c r="I184" s="298" t="s">
        <v>1000</v>
      </c>
      <c r="J184" s="298"/>
      <c r="K184" s="341"/>
    </row>
    <row r="185" spans="2:11" ht="15" customHeight="1">
      <c r="B185" s="320"/>
      <c r="C185" s="298" t="s">
        <v>1001</v>
      </c>
      <c r="D185" s="298"/>
      <c r="E185" s="298"/>
      <c r="F185" s="319" t="s">
        <v>926</v>
      </c>
      <c r="G185" s="298"/>
      <c r="H185" s="298" t="s">
        <v>1002</v>
      </c>
      <c r="I185" s="298" t="s">
        <v>1000</v>
      </c>
      <c r="J185" s="298"/>
      <c r="K185" s="341"/>
    </row>
    <row r="186" spans="2:11" ht="15" customHeight="1">
      <c r="B186" s="320"/>
      <c r="C186" s="298" t="s">
        <v>1003</v>
      </c>
      <c r="D186" s="298"/>
      <c r="E186" s="298"/>
      <c r="F186" s="319" t="s">
        <v>926</v>
      </c>
      <c r="G186" s="298"/>
      <c r="H186" s="298" t="s">
        <v>1004</v>
      </c>
      <c r="I186" s="298" t="s">
        <v>1000</v>
      </c>
      <c r="J186" s="298"/>
      <c r="K186" s="341"/>
    </row>
    <row r="187" spans="2:11" ht="15" customHeight="1">
      <c r="B187" s="320"/>
      <c r="C187" s="353" t="s">
        <v>1005</v>
      </c>
      <c r="D187" s="298"/>
      <c r="E187" s="298"/>
      <c r="F187" s="319" t="s">
        <v>926</v>
      </c>
      <c r="G187" s="298"/>
      <c r="H187" s="298" t="s">
        <v>1006</v>
      </c>
      <c r="I187" s="298" t="s">
        <v>1007</v>
      </c>
      <c r="J187" s="354" t="s">
        <v>1008</v>
      </c>
      <c r="K187" s="341"/>
    </row>
    <row r="188" spans="2:11" ht="15" customHeight="1">
      <c r="B188" s="320"/>
      <c r="C188" s="304" t="s">
        <v>42</v>
      </c>
      <c r="D188" s="298"/>
      <c r="E188" s="298"/>
      <c r="F188" s="319" t="s">
        <v>920</v>
      </c>
      <c r="G188" s="298"/>
      <c r="H188" s="295" t="s">
        <v>1009</v>
      </c>
      <c r="I188" s="298" t="s">
        <v>1010</v>
      </c>
      <c r="J188" s="298"/>
      <c r="K188" s="341"/>
    </row>
    <row r="189" spans="2:11" ht="15" customHeight="1">
      <c r="B189" s="320"/>
      <c r="C189" s="304" t="s">
        <v>1011</v>
      </c>
      <c r="D189" s="298"/>
      <c r="E189" s="298"/>
      <c r="F189" s="319" t="s">
        <v>920</v>
      </c>
      <c r="G189" s="298"/>
      <c r="H189" s="298" t="s">
        <v>1012</v>
      </c>
      <c r="I189" s="298" t="s">
        <v>954</v>
      </c>
      <c r="J189" s="298"/>
      <c r="K189" s="341"/>
    </row>
    <row r="190" spans="2:11" ht="15" customHeight="1">
      <c r="B190" s="320"/>
      <c r="C190" s="304" t="s">
        <v>1013</v>
      </c>
      <c r="D190" s="298"/>
      <c r="E190" s="298"/>
      <c r="F190" s="319" t="s">
        <v>920</v>
      </c>
      <c r="G190" s="298"/>
      <c r="H190" s="298" t="s">
        <v>1014</v>
      </c>
      <c r="I190" s="298" t="s">
        <v>954</v>
      </c>
      <c r="J190" s="298"/>
      <c r="K190" s="341"/>
    </row>
    <row r="191" spans="2:11" ht="15" customHeight="1">
      <c r="B191" s="320"/>
      <c r="C191" s="304" t="s">
        <v>1015</v>
      </c>
      <c r="D191" s="298"/>
      <c r="E191" s="298"/>
      <c r="F191" s="319" t="s">
        <v>926</v>
      </c>
      <c r="G191" s="298"/>
      <c r="H191" s="298" t="s">
        <v>1016</v>
      </c>
      <c r="I191" s="298" t="s">
        <v>954</v>
      </c>
      <c r="J191" s="298"/>
      <c r="K191" s="341"/>
    </row>
    <row r="192" spans="2:11" ht="15" customHeight="1">
      <c r="B192" s="347"/>
      <c r="C192" s="355"/>
      <c r="D192" s="329"/>
      <c r="E192" s="329"/>
      <c r="F192" s="329"/>
      <c r="G192" s="329"/>
      <c r="H192" s="329"/>
      <c r="I192" s="329"/>
      <c r="J192" s="329"/>
      <c r="K192" s="348"/>
    </row>
    <row r="193" spans="2:11" ht="18.75" customHeight="1">
      <c r="B193" s="295"/>
      <c r="C193" s="298"/>
      <c r="D193" s="298"/>
      <c r="E193" s="298"/>
      <c r="F193" s="319"/>
      <c r="G193" s="298"/>
      <c r="H193" s="298"/>
      <c r="I193" s="298"/>
      <c r="J193" s="298"/>
      <c r="K193" s="295"/>
    </row>
    <row r="194" spans="2:11" ht="18.75" customHeight="1">
      <c r="B194" s="295"/>
      <c r="C194" s="298"/>
      <c r="D194" s="298"/>
      <c r="E194" s="298"/>
      <c r="F194" s="319"/>
      <c r="G194" s="298"/>
      <c r="H194" s="298"/>
      <c r="I194" s="298"/>
      <c r="J194" s="298"/>
      <c r="K194" s="295"/>
    </row>
    <row r="195" spans="2:11" ht="18.75" customHeight="1">
      <c r="B195" s="305"/>
      <c r="C195" s="305"/>
      <c r="D195" s="305"/>
      <c r="E195" s="305"/>
      <c r="F195" s="305"/>
      <c r="G195" s="305"/>
      <c r="H195" s="305"/>
      <c r="I195" s="305"/>
      <c r="J195" s="305"/>
      <c r="K195" s="305"/>
    </row>
    <row r="196" spans="2:11" ht="13.5">
      <c r="B196" s="282"/>
      <c r="C196" s="283"/>
      <c r="D196" s="283"/>
      <c r="E196" s="283"/>
      <c r="F196" s="283"/>
      <c r="G196" s="283"/>
      <c r="H196" s="283"/>
      <c r="I196" s="283"/>
      <c r="J196" s="283"/>
      <c r="K196" s="284"/>
    </row>
    <row r="197" spans="2:11" ht="21">
      <c r="B197" s="286"/>
      <c r="C197" s="287" t="s">
        <v>1017</v>
      </c>
      <c r="D197" s="287"/>
      <c r="E197" s="287"/>
      <c r="F197" s="287"/>
      <c r="G197" s="287"/>
      <c r="H197" s="287"/>
      <c r="I197" s="287"/>
      <c r="J197" s="287"/>
      <c r="K197" s="288"/>
    </row>
    <row r="198" spans="2:11" ht="25.5" customHeight="1">
      <c r="B198" s="286"/>
      <c r="C198" s="356" t="s">
        <v>1018</v>
      </c>
      <c r="D198" s="356"/>
      <c r="E198" s="356"/>
      <c r="F198" s="356" t="s">
        <v>1019</v>
      </c>
      <c r="G198" s="357"/>
      <c r="H198" s="358" t="s">
        <v>1020</v>
      </c>
      <c r="I198" s="358"/>
      <c r="J198" s="358"/>
      <c r="K198" s="288"/>
    </row>
    <row r="199" spans="2:11" ht="5.25" customHeight="1">
      <c r="B199" s="320"/>
      <c r="C199" s="317"/>
      <c r="D199" s="317"/>
      <c r="E199" s="317"/>
      <c r="F199" s="317"/>
      <c r="G199" s="298"/>
      <c r="H199" s="317"/>
      <c r="I199" s="317"/>
      <c r="J199" s="317"/>
      <c r="K199" s="341"/>
    </row>
    <row r="200" spans="2:11" ht="15" customHeight="1">
      <c r="B200" s="320"/>
      <c r="C200" s="298" t="s">
        <v>1010</v>
      </c>
      <c r="D200" s="298"/>
      <c r="E200" s="298"/>
      <c r="F200" s="319" t="s">
        <v>43</v>
      </c>
      <c r="G200" s="298"/>
      <c r="H200" s="359" t="s">
        <v>1021</v>
      </c>
      <c r="I200" s="359"/>
      <c r="J200" s="359"/>
      <c r="K200" s="341"/>
    </row>
    <row r="201" spans="2:11" ht="15" customHeight="1">
      <c r="B201" s="320"/>
      <c r="C201" s="326"/>
      <c r="D201" s="298"/>
      <c r="E201" s="298"/>
      <c r="F201" s="319" t="s">
        <v>44</v>
      </c>
      <c r="G201" s="298"/>
      <c r="H201" s="359" t="s">
        <v>1022</v>
      </c>
      <c r="I201" s="359"/>
      <c r="J201" s="359"/>
      <c r="K201" s="341"/>
    </row>
    <row r="202" spans="2:11" ht="15" customHeight="1">
      <c r="B202" s="320"/>
      <c r="C202" s="326"/>
      <c r="D202" s="298"/>
      <c r="E202" s="298"/>
      <c r="F202" s="319" t="s">
        <v>47</v>
      </c>
      <c r="G202" s="298"/>
      <c r="H202" s="359" t="s">
        <v>1023</v>
      </c>
      <c r="I202" s="359"/>
      <c r="J202" s="359"/>
      <c r="K202" s="341"/>
    </row>
    <row r="203" spans="2:11" ht="15" customHeight="1">
      <c r="B203" s="320"/>
      <c r="C203" s="298"/>
      <c r="D203" s="298"/>
      <c r="E203" s="298"/>
      <c r="F203" s="319" t="s">
        <v>45</v>
      </c>
      <c r="G203" s="298"/>
      <c r="H203" s="359" t="s">
        <v>1024</v>
      </c>
      <c r="I203" s="359"/>
      <c r="J203" s="359"/>
      <c r="K203" s="341"/>
    </row>
    <row r="204" spans="2:11" ht="15" customHeight="1">
      <c r="B204" s="320"/>
      <c r="C204" s="298"/>
      <c r="D204" s="298"/>
      <c r="E204" s="298"/>
      <c r="F204" s="319" t="s">
        <v>46</v>
      </c>
      <c r="G204" s="298"/>
      <c r="H204" s="359" t="s">
        <v>1025</v>
      </c>
      <c r="I204" s="359"/>
      <c r="J204" s="359"/>
      <c r="K204" s="341"/>
    </row>
    <row r="205" spans="2:11" ht="15" customHeight="1">
      <c r="B205" s="320"/>
      <c r="C205" s="298"/>
      <c r="D205" s="298"/>
      <c r="E205" s="298"/>
      <c r="F205" s="319"/>
      <c r="G205" s="298"/>
      <c r="H205" s="298"/>
      <c r="I205" s="298"/>
      <c r="J205" s="298"/>
      <c r="K205" s="341"/>
    </row>
    <row r="206" spans="2:11" ht="15" customHeight="1">
      <c r="B206" s="320"/>
      <c r="C206" s="298" t="s">
        <v>966</v>
      </c>
      <c r="D206" s="298"/>
      <c r="E206" s="298"/>
      <c r="F206" s="319" t="s">
        <v>79</v>
      </c>
      <c r="G206" s="298"/>
      <c r="H206" s="359" t="s">
        <v>1026</v>
      </c>
      <c r="I206" s="359"/>
      <c r="J206" s="359"/>
      <c r="K206" s="341"/>
    </row>
    <row r="207" spans="2:11" ht="15" customHeight="1">
      <c r="B207" s="320"/>
      <c r="C207" s="326"/>
      <c r="D207" s="298"/>
      <c r="E207" s="298"/>
      <c r="F207" s="319" t="s">
        <v>863</v>
      </c>
      <c r="G207" s="298"/>
      <c r="H207" s="359" t="s">
        <v>864</v>
      </c>
      <c r="I207" s="359"/>
      <c r="J207" s="359"/>
      <c r="K207" s="341"/>
    </row>
    <row r="208" spans="2:11" ht="15" customHeight="1">
      <c r="B208" s="320"/>
      <c r="C208" s="298"/>
      <c r="D208" s="298"/>
      <c r="E208" s="298"/>
      <c r="F208" s="319" t="s">
        <v>85</v>
      </c>
      <c r="G208" s="298"/>
      <c r="H208" s="359" t="s">
        <v>1027</v>
      </c>
      <c r="I208" s="359"/>
      <c r="J208" s="359"/>
      <c r="K208" s="341"/>
    </row>
    <row r="209" spans="2:11" ht="15" customHeight="1">
      <c r="B209" s="360"/>
      <c r="C209" s="326"/>
      <c r="D209" s="326"/>
      <c r="E209" s="326"/>
      <c r="F209" s="319" t="s">
        <v>865</v>
      </c>
      <c r="G209" s="304"/>
      <c r="H209" s="361" t="s">
        <v>866</v>
      </c>
      <c r="I209" s="361"/>
      <c r="J209" s="361"/>
      <c r="K209" s="362"/>
    </row>
    <row r="210" spans="2:11" ht="15" customHeight="1">
      <c r="B210" s="360"/>
      <c r="C210" s="326"/>
      <c r="D210" s="326"/>
      <c r="E210" s="326"/>
      <c r="F210" s="319" t="s">
        <v>867</v>
      </c>
      <c r="G210" s="304"/>
      <c r="H210" s="361" t="s">
        <v>1028</v>
      </c>
      <c r="I210" s="361"/>
      <c r="J210" s="361"/>
      <c r="K210" s="362"/>
    </row>
    <row r="211" spans="2:11" ht="15" customHeight="1">
      <c r="B211" s="360"/>
      <c r="C211" s="326"/>
      <c r="D211" s="326"/>
      <c r="E211" s="326"/>
      <c r="F211" s="363"/>
      <c r="G211" s="304"/>
      <c r="H211" s="364"/>
      <c r="I211" s="364"/>
      <c r="J211" s="364"/>
      <c r="K211" s="362"/>
    </row>
    <row r="212" spans="2:11" ht="15" customHeight="1">
      <c r="B212" s="360"/>
      <c r="C212" s="298" t="s">
        <v>990</v>
      </c>
      <c r="D212" s="326"/>
      <c r="E212" s="326"/>
      <c r="F212" s="319">
        <v>1</v>
      </c>
      <c r="G212" s="304"/>
      <c r="H212" s="361" t="s">
        <v>1029</v>
      </c>
      <c r="I212" s="361"/>
      <c r="J212" s="361"/>
      <c r="K212" s="362"/>
    </row>
    <row r="213" spans="2:11" ht="15" customHeight="1">
      <c r="B213" s="360"/>
      <c r="C213" s="326"/>
      <c r="D213" s="326"/>
      <c r="E213" s="326"/>
      <c r="F213" s="319">
        <v>2</v>
      </c>
      <c r="G213" s="304"/>
      <c r="H213" s="361" t="s">
        <v>1030</v>
      </c>
      <c r="I213" s="361"/>
      <c r="J213" s="361"/>
      <c r="K213" s="362"/>
    </row>
    <row r="214" spans="2:11" ht="15" customHeight="1">
      <c r="B214" s="360"/>
      <c r="C214" s="326"/>
      <c r="D214" s="326"/>
      <c r="E214" s="326"/>
      <c r="F214" s="319">
        <v>3</v>
      </c>
      <c r="G214" s="304"/>
      <c r="H214" s="361" t="s">
        <v>1031</v>
      </c>
      <c r="I214" s="361"/>
      <c r="J214" s="361"/>
      <c r="K214" s="362"/>
    </row>
    <row r="215" spans="2:11" ht="15" customHeight="1">
      <c r="B215" s="360"/>
      <c r="C215" s="326"/>
      <c r="D215" s="326"/>
      <c r="E215" s="326"/>
      <c r="F215" s="319">
        <v>4</v>
      </c>
      <c r="G215" s="304"/>
      <c r="H215" s="361" t="s">
        <v>1032</v>
      </c>
      <c r="I215" s="361"/>
      <c r="J215" s="361"/>
      <c r="K215" s="362"/>
    </row>
    <row r="216" spans="2:11" ht="12.75" customHeight="1">
      <c r="B216" s="365"/>
      <c r="C216" s="366"/>
      <c r="D216" s="366"/>
      <c r="E216" s="366"/>
      <c r="F216" s="366"/>
      <c r="G216" s="366"/>
      <c r="H216" s="366"/>
      <c r="I216" s="366"/>
      <c r="J216" s="366"/>
      <c r="K216" s="367"/>
    </row>
  </sheetData>
  <sheetProtection password="CC4E" sheet="1" objects="1" scenarios="1"/>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LUDEKNEW\uzivatel</dc:creator>
  <cp:keywords/>
  <dc:description/>
  <cp:lastModifiedBy>Štefl Miroslav</cp:lastModifiedBy>
  <dcterms:created xsi:type="dcterms:W3CDTF">2017-09-13T12:13:09Z</dcterms:created>
  <dcterms:modified xsi:type="dcterms:W3CDTF">2017-09-20T10:26:50Z</dcterms:modified>
  <cp:category/>
  <cp:version/>
  <cp:contentType/>
  <cp:contentStatus/>
</cp:coreProperties>
</file>