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60" yWindow="795" windowWidth="14115" windowHeight="9270" tabRatio="760" firstSheet="1" activeTab="6"/>
  </bookViews>
  <sheets>
    <sheet name="Souhrn" sheetId="4" r:id="rId1"/>
    <sheet name="so000 Krycí list" sheetId="5" r:id="rId2"/>
    <sheet name="so000 Rekapitulace" sheetId="6" r:id="rId3"/>
    <sheet name="so000 Položky" sheetId="7" r:id="rId4"/>
    <sheet name="so100 Krycí list" sheetId="8" r:id="rId5"/>
    <sheet name="so100 Rekapitulace" sheetId="9" r:id="rId6"/>
    <sheet name="so100 Položky" sheetId="10" r:id="rId7"/>
  </sheets>
  <externalReferences>
    <externalReference r:id="rId10"/>
    <externalReference r:id="rId11"/>
  </externalReferences>
  <definedNames>
    <definedName name="cisloobjektu" localSheetId="1">'so000 Krycí list'!$A$4</definedName>
    <definedName name="cisloobjektu" localSheetId="3">'[1]Krycí list'!$A$4</definedName>
    <definedName name="cisloobjektu" localSheetId="2">'[1]Krycí list'!$A$4</definedName>
    <definedName name="cisloobjektu" localSheetId="4">'so100 Krycí list'!$A$4</definedName>
    <definedName name="cisloobjektu" localSheetId="6">'[2]Krycí list'!$A$4</definedName>
    <definedName name="cisloobjektu" localSheetId="5">'[2]Krycí list'!$A$4</definedName>
    <definedName name="cisloobjektu" localSheetId="0">'Souhrn'!$A$4</definedName>
    <definedName name="cisloobjektu">#REF!</definedName>
    <definedName name="cislostavby" localSheetId="1">'so000 Krycí list'!$A$6</definedName>
    <definedName name="cislostavby" localSheetId="3">'[1]Krycí list'!$A$6</definedName>
    <definedName name="cislostavby" localSheetId="2">'[1]Krycí list'!$A$6</definedName>
    <definedName name="cislostavby" localSheetId="4">'so100 Krycí list'!$A$6</definedName>
    <definedName name="cislostavby" localSheetId="6">'[2]Krycí list'!$A$6</definedName>
    <definedName name="cislostavby" localSheetId="5">'[2]Krycí list'!$A$6</definedName>
    <definedName name="cislostavby" localSheetId="0">'Souhrn'!$A$6</definedName>
    <definedName name="cislostavby">#REF!</definedName>
    <definedName name="Datum" localSheetId="1">'so000 Krycí list'!$B$26</definedName>
    <definedName name="Datum" localSheetId="4">'so100 Krycí list'!$B$26</definedName>
    <definedName name="Datum" localSheetId="0">'Souhrn'!$B$26</definedName>
    <definedName name="Datum">#REF!</definedName>
    <definedName name="Dil" localSheetId="2">'so000 Rekapitulace'!$A$6</definedName>
    <definedName name="Dil" localSheetId="5">'so100 Rekapitulace'!$A$6</definedName>
    <definedName name="Dil" localSheetId="0">#REF!</definedName>
    <definedName name="Dil">#REF!</definedName>
    <definedName name="Dodavka" localSheetId="1">'[1]Rekapitulace'!$G$8</definedName>
    <definedName name="Dodavka" localSheetId="3">'[1]Rekapitulace'!$G$8</definedName>
    <definedName name="Dodavka" localSheetId="2">'so000 Rekapitulace'!$G$8</definedName>
    <definedName name="Dodavka" localSheetId="4">'[2]Rekapitulace'!$G$17</definedName>
    <definedName name="Dodavka" localSheetId="6">'[2]Rekapitulace'!$G$17</definedName>
    <definedName name="Dodavka" localSheetId="5">'so100 Rekapitulace'!$G$17</definedName>
    <definedName name="Dodavka" localSheetId="0">#REF!</definedName>
    <definedName name="Dodavka">#REF!</definedName>
    <definedName name="Dodavka0" localSheetId="1">#REF!</definedName>
    <definedName name="Dodavka0" localSheetId="3">#REF!</definedName>
    <definedName name="Dodavka0" localSheetId="2">#REF!</definedName>
    <definedName name="Dodavka0" localSheetId="4">#REF!</definedName>
    <definedName name="Dodavka0" localSheetId="6">#REF!</definedName>
    <definedName name="Dodavka0" localSheetId="5">#REF!</definedName>
    <definedName name="Dodavka0" localSheetId="0">#REF!</definedName>
    <definedName name="Dodavka0">#REF!</definedName>
    <definedName name="HSV" localSheetId="1">'[1]Rekapitulace'!$E$8</definedName>
    <definedName name="HSV" localSheetId="3">'[1]Rekapitulace'!$E$8</definedName>
    <definedName name="HSV" localSheetId="2">'so000 Rekapitulace'!$E$8</definedName>
    <definedName name="HSV" localSheetId="4">'[2]Rekapitulace'!$E$17</definedName>
    <definedName name="HSV" localSheetId="6">'[2]Rekapitulace'!$E$17</definedName>
    <definedName name="HSV" localSheetId="5">'so100 Rekapitulace'!$E$17</definedName>
    <definedName name="HSV" localSheetId="0">#REF!</definedName>
    <definedName name="HSV">#REF!</definedName>
    <definedName name="HSV0" localSheetId="1">#REF!</definedName>
    <definedName name="HSV0" localSheetId="3">#REF!</definedName>
    <definedName name="HSV0" localSheetId="2">#REF!</definedName>
    <definedName name="HSV0" localSheetId="4">#REF!</definedName>
    <definedName name="HSV0" localSheetId="6">#REF!</definedName>
    <definedName name="HSV0" localSheetId="5">#REF!</definedName>
    <definedName name="HSV0" localSheetId="0">#REF!</definedName>
    <definedName name="HSV0">#REF!</definedName>
    <definedName name="HZS" localSheetId="1">'[1]Rekapitulace'!$I$8</definedName>
    <definedName name="HZS" localSheetId="3">'[1]Rekapitulace'!$I$8</definedName>
    <definedName name="HZS" localSheetId="2">'so000 Rekapitulace'!$I$8</definedName>
    <definedName name="HZS" localSheetId="4">'[2]Rekapitulace'!$I$17</definedName>
    <definedName name="HZS" localSheetId="6">'[2]Rekapitulace'!$I$17</definedName>
    <definedName name="HZS" localSheetId="5">'so100 Rekapitulace'!$I$17</definedName>
    <definedName name="HZS" localSheetId="0">#REF!</definedName>
    <definedName name="HZS">#REF!</definedName>
    <definedName name="HZS0" localSheetId="1">#REF!</definedName>
    <definedName name="HZS0" localSheetId="3">#REF!</definedName>
    <definedName name="HZS0" localSheetId="2">#REF!</definedName>
    <definedName name="HZS0" localSheetId="4">#REF!</definedName>
    <definedName name="HZS0" localSheetId="6">#REF!</definedName>
    <definedName name="HZS0" localSheetId="5">#REF!</definedName>
    <definedName name="HZS0" localSheetId="0">#REF!</definedName>
    <definedName name="HZS0">#REF!</definedName>
    <definedName name="JKSO" localSheetId="1">'so000 Krycí list'!$F$4</definedName>
    <definedName name="JKSO" localSheetId="4">'so100 Krycí list'!$F$4</definedName>
    <definedName name="JKSO" localSheetId="0">'Souhrn'!$F$4</definedName>
    <definedName name="JKSO">#REF!</definedName>
    <definedName name="MJ" localSheetId="1">'so000 Krycí list'!$G$4</definedName>
    <definedName name="MJ" localSheetId="4">'so100 Krycí list'!$G$4</definedName>
    <definedName name="MJ" localSheetId="0">'Souhrn'!$G$4</definedName>
    <definedName name="MJ">#REF!</definedName>
    <definedName name="Mont" localSheetId="1">'[1]Rekapitulace'!$H$8</definedName>
    <definedName name="Mont" localSheetId="3">'[1]Rekapitulace'!$H$8</definedName>
    <definedName name="Mont" localSheetId="2">'so000 Rekapitulace'!$H$8</definedName>
    <definedName name="Mont" localSheetId="4">'[2]Rekapitulace'!$H$17</definedName>
    <definedName name="Mont" localSheetId="6">'[2]Rekapitulace'!$H$17</definedName>
    <definedName name="Mont" localSheetId="5">'so100 Rekapitulace'!$H$17</definedName>
    <definedName name="Mont" localSheetId="0">#REF!</definedName>
    <definedName name="Mont">#REF!</definedName>
    <definedName name="Montaz0" localSheetId="1">#REF!</definedName>
    <definedName name="Montaz0" localSheetId="3">#REF!</definedName>
    <definedName name="Montaz0" localSheetId="2">#REF!</definedName>
    <definedName name="Montaz0" localSheetId="4">#REF!</definedName>
    <definedName name="Montaz0" localSheetId="6">#REF!</definedName>
    <definedName name="Montaz0" localSheetId="5">#REF!</definedName>
    <definedName name="Montaz0" localSheetId="0">#REF!</definedName>
    <definedName name="Montaz0">#REF!</definedName>
    <definedName name="NazevDilu" localSheetId="2">'so000 Rekapitulace'!$B$6</definedName>
    <definedName name="NazevDilu" localSheetId="5">'so100 Rekapitulace'!$B$6</definedName>
    <definedName name="NazevDilu" localSheetId="0">#REF!</definedName>
    <definedName name="NazevDilu">#REF!</definedName>
    <definedName name="nazevobjektu" localSheetId="1">'so000 Krycí list'!$C$4</definedName>
    <definedName name="nazevobjektu" localSheetId="3">'[1]Krycí list'!$C$4</definedName>
    <definedName name="nazevobjektu" localSheetId="2">'[1]Krycí list'!$C$4</definedName>
    <definedName name="nazevobjektu" localSheetId="4">'so100 Krycí list'!$C$4</definedName>
    <definedName name="nazevobjektu" localSheetId="6">'[2]Krycí list'!$C$4</definedName>
    <definedName name="nazevobjektu" localSheetId="5">'[2]Krycí list'!$C$4</definedName>
    <definedName name="nazevobjektu" localSheetId="0">'Souhrn'!$C$4</definedName>
    <definedName name="nazevobjektu">#REF!</definedName>
    <definedName name="nazevstavby" localSheetId="1">'so000 Krycí list'!$C$6</definedName>
    <definedName name="nazevstavby" localSheetId="3">'[1]Krycí list'!$C$6</definedName>
    <definedName name="nazevstavby" localSheetId="2">'[1]Krycí list'!$C$6</definedName>
    <definedName name="nazevstavby" localSheetId="4">'so100 Krycí list'!$C$6</definedName>
    <definedName name="nazevstavby" localSheetId="6">'[2]Krycí list'!$C$6</definedName>
    <definedName name="nazevstavby" localSheetId="5">'[2]Krycí list'!$C$6</definedName>
    <definedName name="nazevstavby" localSheetId="0">'Souhrn'!$C$6</definedName>
    <definedName name="nazevstavby">#REF!</definedName>
    <definedName name="Objednatel" localSheetId="1">'so000 Krycí list'!$C$8</definedName>
    <definedName name="Objednatel" localSheetId="4">'so100 Krycí list'!$C$8</definedName>
    <definedName name="Objednatel" localSheetId="0">'Souhrn'!$C$8</definedName>
    <definedName name="Objednatel">#REF!</definedName>
    <definedName name="_xlnm.Print_Area" localSheetId="1">'so000 Krycí list'!$A$1:$G$45</definedName>
    <definedName name="_xlnm.Print_Area" localSheetId="3">'so000 Položky'!$A$1:$G$37</definedName>
    <definedName name="_xlnm.Print_Area" localSheetId="2">'so000 Rekapitulace'!$A$1:$I$14</definedName>
    <definedName name="_xlnm.Print_Area" localSheetId="4">'so100 Krycí list'!$A$1:$G$45</definedName>
    <definedName name="_xlnm.Print_Area" localSheetId="6">'so100 Položky'!$A$1:$G$133</definedName>
    <definedName name="_xlnm.Print_Area" localSheetId="5">'so100 Rekapitulace'!$A$1:$I$23</definedName>
    <definedName name="_xlnm.Print_Area" localSheetId="0">'Souhrn'!$A$1:$G$45</definedName>
    <definedName name="PocetMJ" localSheetId="1">'so000 Krycí list'!$G$7</definedName>
    <definedName name="PocetMJ" localSheetId="3">'[1]Krycí list'!$G$7</definedName>
    <definedName name="PocetMJ" localSheetId="2">'[1]Krycí list'!$G$7</definedName>
    <definedName name="PocetMJ" localSheetId="4">'so100 Krycí list'!$G$7</definedName>
    <definedName name="PocetMJ" localSheetId="6">'[2]Krycí list'!$G$7</definedName>
    <definedName name="PocetMJ" localSheetId="5">'[2]Krycí list'!$G$7</definedName>
    <definedName name="PocetMJ" localSheetId="0">'Souhrn'!$G$7</definedName>
    <definedName name="PocetMJ">#REF!</definedName>
    <definedName name="Poznamka" localSheetId="1">'so000 Krycí list'!$B$37</definedName>
    <definedName name="Poznamka" localSheetId="4">'so100 Krycí list'!$B$37</definedName>
    <definedName name="Poznamka" localSheetId="0">'Souhrn'!$B$37</definedName>
    <definedName name="Poznamka">#REF!</definedName>
    <definedName name="Projektant" localSheetId="1">'so000 Krycí list'!$C$7</definedName>
    <definedName name="Projektant" localSheetId="4">'so100 Krycí list'!$C$7</definedName>
    <definedName name="Projektant" localSheetId="0">'Souhrn'!$C$7</definedName>
    <definedName name="Projektant">#REF!</definedName>
    <definedName name="PSV" localSheetId="1">'[1]Rekapitulace'!$F$8</definedName>
    <definedName name="PSV" localSheetId="3">'[1]Rekapitulace'!$F$8</definedName>
    <definedName name="PSV" localSheetId="2">'so000 Rekapitulace'!$F$8</definedName>
    <definedName name="PSV" localSheetId="4">'[2]Rekapitulace'!$F$17</definedName>
    <definedName name="PSV" localSheetId="6">'[2]Rekapitulace'!$F$17</definedName>
    <definedName name="PSV" localSheetId="5">'so100 Rekapitulace'!$F$17</definedName>
    <definedName name="PSV" localSheetId="0">#REF!</definedName>
    <definedName name="PSV">#REF!</definedName>
    <definedName name="PSV0" localSheetId="1">#REF!</definedName>
    <definedName name="PSV0" localSheetId="3">#REF!</definedName>
    <definedName name="PSV0" localSheetId="2">#REF!</definedName>
    <definedName name="PSV0" localSheetId="4">#REF!</definedName>
    <definedName name="PSV0" localSheetId="6">#REF!</definedName>
    <definedName name="PSV0" localSheetId="5">#REF!</definedName>
    <definedName name="PSV0" localSheetId="0">#REF!</definedName>
    <definedName name="PSV0">#REF!</definedName>
    <definedName name="SloupecCC" localSheetId="3">'so000 Položky'!$G$6</definedName>
    <definedName name="SloupecCC" localSheetId="6">'so100 Položky'!$G$6</definedName>
    <definedName name="SloupecCC" localSheetId="0">#REF!</definedName>
    <definedName name="SloupecCC">#REF!</definedName>
    <definedName name="SloupecCisloPol" localSheetId="3">'so000 Položky'!$B$6</definedName>
    <definedName name="SloupecCisloPol" localSheetId="6">'so100 Položky'!$B$6</definedName>
    <definedName name="SloupecCisloPol" localSheetId="0">#REF!</definedName>
    <definedName name="SloupecCisloPol">#REF!</definedName>
    <definedName name="SloupecJC" localSheetId="3">'so000 Položky'!$F$6</definedName>
    <definedName name="SloupecJC" localSheetId="6">'so100 Položky'!$F$6</definedName>
    <definedName name="SloupecJC" localSheetId="0">#REF!</definedName>
    <definedName name="SloupecJC">#REF!</definedName>
    <definedName name="SloupecMJ" localSheetId="3">'so000 Položky'!$D$6</definedName>
    <definedName name="SloupecMJ" localSheetId="6">'so100 Položky'!$D$6</definedName>
    <definedName name="SloupecMJ" localSheetId="0">#REF!</definedName>
    <definedName name="SloupecMJ">#REF!</definedName>
    <definedName name="SloupecMnozstvi" localSheetId="3">'so000 Položky'!$E$6</definedName>
    <definedName name="SloupecMnozstvi" localSheetId="6">'so100 Položky'!$E$6</definedName>
    <definedName name="SloupecMnozstvi" localSheetId="0">#REF!</definedName>
    <definedName name="SloupecMnozstvi">#REF!</definedName>
    <definedName name="SloupecNazPol" localSheetId="3">'so000 Položky'!$C$6</definedName>
    <definedName name="SloupecNazPol" localSheetId="6">'so100 Položky'!$C$6</definedName>
    <definedName name="SloupecNazPol" localSheetId="0">#REF!</definedName>
    <definedName name="SloupecNazPol">#REF!</definedName>
    <definedName name="SloupecPC" localSheetId="3">'so000 Položky'!$A$6</definedName>
    <definedName name="SloupecPC" localSheetId="6">'so100 Položky'!$A$6</definedName>
    <definedName name="SloupecPC" localSheetId="0">#REF!</definedName>
    <definedName name="SloupecPC">#REF!</definedName>
    <definedName name="solver_lin" localSheetId="3" hidden="1">0</definedName>
    <definedName name="solver_lin" localSheetId="6" hidden="1">0</definedName>
    <definedName name="solver_num" localSheetId="3" hidden="1">0</definedName>
    <definedName name="solver_num" localSheetId="6" hidden="1">0</definedName>
    <definedName name="solver_opt" localSheetId="3" hidden="1">#REF!</definedName>
    <definedName name="solver_opt" localSheetId="6" hidden="1">#REF!</definedName>
    <definedName name="solver_typ" localSheetId="3" hidden="1">1</definedName>
    <definedName name="solver_typ" localSheetId="6" hidden="1">1</definedName>
    <definedName name="solver_val" localSheetId="3" hidden="1">0</definedName>
    <definedName name="solver_val" localSheetId="6" hidden="1">0</definedName>
    <definedName name="Typ" localSheetId="1">#REF!</definedName>
    <definedName name="Typ" localSheetId="3">#REF!</definedName>
    <definedName name="Typ" localSheetId="2">#REF!</definedName>
    <definedName name="Typ" localSheetId="4">#REF!</definedName>
    <definedName name="Typ" localSheetId="6">#REF!</definedName>
    <definedName name="Typ" localSheetId="5">#REF!</definedName>
    <definedName name="Typ" localSheetId="0">#REF!</definedName>
    <definedName name="Typ">#REF!</definedName>
    <definedName name="VRN" localSheetId="1">'[1]Rekapitulace'!$H$14</definedName>
    <definedName name="VRN" localSheetId="3">'[1]Rekapitulace'!$H$14</definedName>
    <definedName name="VRN" localSheetId="2">'so000 Rekapitulace'!$H$14</definedName>
    <definedName name="VRN" localSheetId="4">'[2]Rekapitulace'!$H$23</definedName>
    <definedName name="VRN" localSheetId="6">'[2]Rekapitulace'!$H$23</definedName>
    <definedName name="VRN" localSheetId="5">'so100 Rekapitulace'!$H$23</definedName>
    <definedName name="VRN" localSheetId="0">#REF!</definedName>
    <definedName name="VRN">#REF!</definedName>
    <definedName name="VRNKc" localSheetId="2">'so000 Rekapitulace'!$E$13</definedName>
    <definedName name="VRNKc" localSheetId="5">'so100 Rekapitulace'!$E$22</definedName>
    <definedName name="VRNKc" localSheetId="0">#REF!</definedName>
    <definedName name="VRNKc">#REF!</definedName>
    <definedName name="VRNnazev" localSheetId="2">'so000 Rekapitulace'!$A$13</definedName>
    <definedName name="VRNnazev" localSheetId="5">'so100 Rekapitulace'!$A$22</definedName>
    <definedName name="VRNnazev" localSheetId="0">#REF!</definedName>
    <definedName name="VRNnazev">#REF!</definedName>
    <definedName name="VRNproc" localSheetId="2">'so000 Rekapitulace'!$F$13</definedName>
    <definedName name="VRNproc" localSheetId="5">'so100 Rekapitulace'!$F$22</definedName>
    <definedName name="VRNproc" localSheetId="0">#REF!</definedName>
    <definedName name="VRNproc">#REF!</definedName>
    <definedName name="VRNzakl" localSheetId="2">'so000 Rekapitulace'!$G$13</definedName>
    <definedName name="VRNzakl" localSheetId="5">'so100 Rekapitulace'!$G$22</definedName>
    <definedName name="VRNzakl" localSheetId="0">#REF!</definedName>
    <definedName name="VRNzakl">#REF!</definedName>
    <definedName name="Zakazka" localSheetId="1">'so000 Krycí list'!$G$9</definedName>
    <definedName name="Zakazka" localSheetId="4">'so100 Krycí list'!$G$9</definedName>
    <definedName name="Zakazka" localSheetId="0">'Souhrn'!$G$9</definedName>
    <definedName name="Zakazka">#REF!</definedName>
    <definedName name="Zaklad22" localSheetId="1">'so000 Krycí list'!$F$32</definedName>
    <definedName name="Zaklad22" localSheetId="4">'so100 Krycí list'!$F$32</definedName>
    <definedName name="Zaklad22" localSheetId="0">'Souhrn'!$F$32</definedName>
    <definedName name="Zaklad22">#REF!</definedName>
    <definedName name="Zaklad5" localSheetId="1">'so000 Krycí list'!$F$30</definedName>
    <definedName name="Zaklad5" localSheetId="4">'so100 Krycí list'!$F$30</definedName>
    <definedName name="Zaklad5" localSheetId="0">'Souhrn'!$F$30</definedName>
    <definedName name="Zaklad5">#REF!</definedName>
    <definedName name="Zhotovitel" localSheetId="1">'so000 Krycí list'!$E$11</definedName>
    <definedName name="Zhotovitel" localSheetId="4">'so100 Krycí list'!$E$11</definedName>
    <definedName name="Zhotovitel" localSheetId="0">'Souhrn'!$E$11</definedName>
    <definedName name="Zhotovitel">#REF!</definedName>
    <definedName name="_xlnm.Print_Titles" localSheetId="2">'so000 Rekapitulace'!$1:$6</definedName>
    <definedName name="_xlnm.Print_Titles" localSheetId="3">'so000 Položky'!$1:$6</definedName>
    <definedName name="_xlnm.Print_Titles" localSheetId="5">'so100 Rekapitulace'!$1:$6</definedName>
    <definedName name="_xlnm.Print_Titles" localSheetId="6">'so100 Položky'!$1:$6</definedName>
  </definedNames>
  <calcPr calcId="145621"/>
</workbook>
</file>

<file path=xl/sharedStrings.xml><?xml version="1.0" encoding="utf-8"?>
<sst xmlns="http://schemas.openxmlformats.org/spreadsheetml/2006/main" count="519" uniqueCount="263">
  <si>
    <t>Objekt :</t>
  </si>
  <si>
    <t>Název objektu :</t>
  </si>
  <si>
    <t>JKSO :</t>
  </si>
  <si>
    <t xml:space="preserve"> </t>
  </si>
  <si>
    <t>Stavba :</t>
  </si>
  <si>
    <t>Název stavby :</t>
  </si>
  <si>
    <t>SKP :</t>
  </si>
  <si>
    <t>Projektant :</t>
  </si>
  <si>
    <t>Počet měrných jednotek :</t>
  </si>
  <si>
    <t>Objednatel :</t>
  </si>
  <si>
    <t>Náklady na MJ :</t>
  </si>
  <si>
    <t>Počet listů :</t>
  </si>
  <si>
    <t>Zakázkové číslo :</t>
  </si>
  <si>
    <t>Zpracovatel projektu :</t>
  </si>
  <si>
    <t>Zhotovitel :</t>
  </si>
  <si>
    <t>ROZPOČTOVÉ NÁKLADY</t>
  </si>
  <si>
    <t>Vypracoval</t>
  </si>
  <si>
    <t>Za zhotovitele</t>
  </si>
  <si>
    <t>Za objednatele</t>
  </si>
  <si>
    <t>Jméno :</t>
  </si>
  <si>
    <t>Datum :</t>
  </si>
  <si>
    <t>Podpis:</t>
  </si>
  <si>
    <t>Podpis :</t>
  </si>
  <si>
    <t>Základ pro DPH</t>
  </si>
  <si>
    <t>%  činí :</t>
  </si>
  <si>
    <t>DPH</t>
  </si>
  <si>
    <t>Poznámka :</t>
  </si>
  <si>
    <t>Kč</t>
  </si>
  <si>
    <t>Ladislav Marek, projektová kancelář Brno.</t>
  </si>
  <si>
    <t>CENA ZA STAVBU CELKEM</t>
  </si>
  <si>
    <t>Celkem</t>
  </si>
  <si>
    <t>Cena celkem</t>
  </si>
  <si>
    <t>DPH 21 %</t>
  </si>
  <si>
    <t>Cena bez DPH</t>
  </si>
  <si>
    <t>Stavební objekt</t>
  </si>
  <si>
    <t>Ladislav Marek</t>
  </si>
  <si>
    <t>SOUHRNNÝ KRYCÍ LIST</t>
  </si>
  <si>
    <t>SO 000</t>
  </si>
  <si>
    <t>Vedlejší a ostatní náklady.</t>
  </si>
  <si>
    <t>Město Dačice</t>
  </si>
  <si>
    <t>Oprava místní komunikace. Povrchu.</t>
  </si>
  <si>
    <t>Oprava chodníků v ulici Jiráskova v Dačicích.</t>
  </si>
  <si>
    <t>SO 100</t>
  </si>
  <si>
    <t>KRYCÍ LIST ROZPOČTU</t>
  </si>
  <si>
    <t>Vedlejší a ostatní náklady</t>
  </si>
  <si>
    <t>Rozpočtové náklady II. a III. hlavy</t>
  </si>
  <si>
    <t>Vedlejší rozpočtové náklady</t>
  </si>
  <si>
    <t>Dodávka celkem</t>
  </si>
  <si>
    <t>Z</t>
  </si>
  <si>
    <t>Montáž celkem</t>
  </si>
  <si>
    <t>R</t>
  </si>
  <si>
    <t>HSV celkem</t>
  </si>
  <si>
    <t>N</t>
  </si>
  <si>
    <t>PSV celkem</t>
  </si>
  <si>
    <t>ZRN celkem</t>
  </si>
  <si>
    <t>HZS</t>
  </si>
  <si>
    <t>RN II.a III.hlavy</t>
  </si>
  <si>
    <t>Ostatní VRN</t>
  </si>
  <si>
    <t>ZRN+VRN+HZS</t>
  </si>
  <si>
    <t>VRN celkem</t>
  </si>
  <si>
    <t>CENA ZA OBJEKT CELKEM</t>
  </si>
  <si>
    <t>REKAPITULACE  STAVEBNÍCH  DÍLŮ</t>
  </si>
  <si>
    <t>Stavební díl</t>
  </si>
  <si>
    <t>HSV</t>
  </si>
  <si>
    <t>PSV</t>
  </si>
  <si>
    <t>Dodávka</t>
  </si>
  <si>
    <t>Montáž</t>
  </si>
  <si>
    <t>CELKEM  OBJEKT</t>
  </si>
  <si>
    <t>VEDLEJŠÍ ROZPOČTOVÉ  NÁKLADY</t>
  </si>
  <si>
    <t>Název VRN</t>
  </si>
  <si>
    <t>%</t>
  </si>
  <si>
    <t>Základna</t>
  </si>
  <si>
    <t>CELKEM VRN</t>
  </si>
  <si>
    <t xml:space="preserve">Položkový rozpočet </t>
  </si>
  <si>
    <t>P.č.</t>
  </si>
  <si>
    <t>Číslo položky</t>
  </si>
  <si>
    <t>Název položky</t>
  </si>
  <si>
    <t>MJ</t>
  </si>
  <si>
    <t>množství</t>
  </si>
  <si>
    <t>cena / MJ</t>
  </si>
  <si>
    <t>celkem (Kč)</t>
  </si>
  <si>
    <t>Díl:</t>
  </si>
  <si>
    <t>11</t>
  </si>
  <si>
    <t>Přípravné a přidružené práce</t>
  </si>
  <si>
    <t>005111010</t>
  </si>
  <si>
    <t xml:space="preserve">Zaměření stavby před výstavbou (sítí …) </t>
  </si>
  <si>
    <t>soub.</t>
  </si>
  <si>
    <t xml:space="preserve">Zajištění vytýčení veškerých stávajících inženýrských sítí (včetně úhrady za vytýčení), odpovědnost za jejich neporušení během výstavby a zpětné předání jejich zprávcům.    </t>
  </si>
  <si>
    <t>005111020</t>
  </si>
  <si>
    <t xml:space="preserve">Vytyčení stavby </t>
  </si>
  <si>
    <t xml:space="preserve">Geodetická měření v průběhu stavby .Geodetické vytýčení prostoru staveniště v terénu před zahájením stavebních prací (směrové a výškové), vytýčení hranic trvalého i dočasného záboru.; Soustavné vytyčovánízřetelného označení obvodu staveniště.    </t>
  </si>
  <si>
    <t>005211020</t>
  </si>
  <si>
    <t xml:space="preserve">Ochrana stávajících inženýrských sítí na staveništ </t>
  </si>
  <si>
    <t xml:space="preserve">Náklady na přezkoumání podkladů objednatele o stavu inženýrských sítí probíhajících staveništěm nebo dotčenými stavbou i mimo území staveniště, kontrola a vytýčení jejich skutečné trasy a provedení ochranných opatření pro zabezpečení stávajících inženýrských sítí.    </t>
  </si>
  <si>
    <t>005211030</t>
  </si>
  <si>
    <t xml:space="preserve">Dočasná dopravní opatření </t>
  </si>
  <si>
    <t xml:space="preserve">Náklady na vyhotovení návrhu dočasného dopravního značení, jeho projednání s dotčenými orgány a organizacemi, dodání dopravních značek, jejich rozmístění a přemísťování a jejich údržba v průběhu výstavby včetně následného odstranění po ukončení stavebních prací.    </t>
  </si>
  <si>
    <t>005211080</t>
  </si>
  <si>
    <t xml:space="preserve">Bezpečnostní a hygienická opatření na staveništi </t>
  </si>
  <si>
    <t xml:space="preserve">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    </t>
  </si>
  <si>
    <t>005211085</t>
  </si>
  <si>
    <t xml:space="preserve">Zajištění koordinace prací na staveništi </t>
  </si>
  <si>
    <t xml:space="preserve">Náklady spojené se zajištěním koordinace prací s jinými dodavateli na staveništi a umožnění souběhu prací.    </t>
  </si>
  <si>
    <t>005231010</t>
  </si>
  <si>
    <t xml:space="preserve">Zkoušky a revize </t>
  </si>
  <si>
    <t>Náklady spojené s provedením všech předepsaných revizí a zkoušek stavebních konstrukcí, stavebních prací (zkoušky kanalizace, vodotěsnosti).</t>
  </si>
  <si>
    <t>005241010</t>
  </si>
  <si>
    <t xml:space="preserve">Dokumentace skutečného provedení </t>
  </si>
  <si>
    <t xml:space="preserve">DSPS - Dokumentace skutečného provedení stavby (dále jen "DSPS") bude vypracována v souladu a náležitostech dle Vyhlášky č. 499/2006 Sb. o dokumentaci staveb, dle zadávacích podmínek a dle platných TPK a ČSN. Podkladem pro vypracování DSPS bude RDS a DSP, geodetické zaměření provedených prací, případně další požadavky objednatele. DSPS bude předána objednateli v požadovaném počtu v tištěné podobě a v elektronické podobě (na CD). Při vypracování dokumentace DSPS musí zhotovitel respektovat paramentry vymezené předchozím stupněm projektové dokumentace.    </t>
  </si>
  <si>
    <t>005241015</t>
  </si>
  <si>
    <t xml:space="preserve">Kompletační činnost </t>
  </si>
  <si>
    <t xml:space="preserve">Náklady spojené s kompletací dokladové části pro předání a převzetí dokončeného díla (atesty, certifikáty, revize, měření, zkoušky, atd.).    </t>
  </si>
  <si>
    <t>005241026</t>
  </si>
  <si>
    <t xml:space="preserve">Geodetické zaměření skutečného provedení </t>
  </si>
  <si>
    <t xml:space="preserve">Náklady na provedení skutečného zaměření stavby v rozsahu nezbytném pro zápis změny do katastru nemovitostí nebo do dokumentací správců IS.    </t>
  </si>
  <si>
    <t>Celkem za</t>
  </si>
  <si>
    <t>SO 100 oprava chodníků, výměna povrchu.</t>
  </si>
  <si>
    <t>1</t>
  </si>
  <si>
    <t>Zemní práce</t>
  </si>
  <si>
    <t>121 10-0002.RA0</t>
  </si>
  <si>
    <t xml:space="preserve">Sejmutí ornice a uložení na deponii </t>
  </si>
  <si>
    <t>m3</t>
  </si>
  <si>
    <t>Sejmutí ornice podél záhonových obrub v šířce 0,50 m, uvažuje se v průměrné tloušťce 0,20 m.</t>
  </si>
  <si>
    <t>150*0,50*0,20</t>
  </si>
  <si>
    <t>113 10-6004.RA0</t>
  </si>
  <si>
    <t xml:space="preserve">Rozebrání beton.dlažby a podkladu, pl.nad 200 m2 </t>
  </si>
  <si>
    <t>m2</t>
  </si>
  <si>
    <t>Vytrhání stávající dlažby.</t>
  </si>
  <si>
    <t>595,53</t>
  </si>
  <si>
    <t>113 20-4111.R00</t>
  </si>
  <si>
    <t xml:space="preserve">Vytrhání obrub záhonových </t>
  </si>
  <si>
    <t>m</t>
  </si>
  <si>
    <t>293,71</t>
  </si>
  <si>
    <t>113 20-2111.R00</t>
  </si>
  <si>
    <t xml:space="preserve">Vytrhání obrub z krajníků nebo obrubníků stojatých </t>
  </si>
  <si>
    <t>Obrubník silniční původní a přechodový levý u chodníkového sjezdu.</t>
  </si>
  <si>
    <t>122 10-0010.RA0</t>
  </si>
  <si>
    <t xml:space="preserve">Odkopávky nezapažené v hornině 1-4 </t>
  </si>
  <si>
    <t>(595,53-34,25)*0,08</t>
  </si>
  <si>
    <t>162 60-1101.R00</t>
  </si>
  <si>
    <t xml:space="preserve">Vodorovné přemístění výkopku z hor.1-4 do 4000 m </t>
  </si>
  <si>
    <t>Odvoz odkopaného lože na skládku.</t>
  </si>
  <si>
    <t>181 10-1102.R00</t>
  </si>
  <si>
    <t xml:space="preserve">Úprava pláně v zářezech v hor. 1-4, se zhutněním </t>
  </si>
  <si>
    <t>Úprava podloží pod obrubníkama.</t>
  </si>
  <si>
    <t>293,71*0,25</t>
  </si>
  <si>
    <t>181 30-0012.RAB</t>
  </si>
  <si>
    <t>Rozprostření ornice v rovině tloušťka 20 cm dovoz ornice ze vzdálenosti 1 km, osetí trávou</t>
  </si>
  <si>
    <t>Ornice za obrubou šířky 0,50 m.</t>
  </si>
  <si>
    <t>2</t>
  </si>
  <si>
    <t>Základy,zvláštní zakládání</t>
  </si>
  <si>
    <t>275 31-5222.R00</t>
  </si>
  <si>
    <t xml:space="preserve">Základové bloky z betonu prostého tř. B 10 (C8/10) </t>
  </si>
  <si>
    <t>Osazení zábradlí zabetonováním sloupků. 4 x 0,80 x 0,20 x 0,20.</t>
  </si>
  <si>
    <t>0,80*0,20*0,20*4</t>
  </si>
  <si>
    <t>3</t>
  </si>
  <si>
    <t>Svislé a kompletní konstrukce</t>
  </si>
  <si>
    <t>348 17-1211.R00</t>
  </si>
  <si>
    <t xml:space="preserve">Osazení oc.zábradlí na zdech a valech do 100 kg/m </t>
  </si>
  <si>
    <t>Zábradlí po obou stranách schodiště.</t>
  </si>
  <si>
    <t>1,85*2</t>
  </si>
  <si>
    <t>141-20865</t>
  </si>
  <si>
    <t xml:space="preserve">Trubky bezešvé hladké jakost 11353.1 D 60,3x2,9 mm </t>
  </si>
  <si>
    <t>Spotřeba bezešvých trubek. Připočte se 1% ztratného.</t>
  </si>
  <si>
    <t>16,68+0,1668</t>
  </si>
  <si>
    <t>141208651</t>
  </si>
  <si>
    <t xml:space="preserve">Žárové zinkování </t>
  </si>
  <si>
    <t>kg</t>
  </si>
  <si>
    <t>Váha bezešvé trubky - 1 bm = 4,11 kg.</t>
  </si>
  <si>
    <t>16,8468*4,11</t>
  </si>
  <si>
    <t>4</t>
  </si>
  <si>
    <t>Vodorovné konstrukce</t>
  </si>
  <si>
    <t>430 00-0000.RA0</t>
  </si>
  <si>
    <t xml:space="preserve">Stupeň betonový 30 x 15 cm </t>
  </si>
  <si>
    <t>Schodištový stupeň z betonové obruby 1000x250x80    5 ks x 2,50 m; (celkem 13 ks)</t>
  </si>
  <si>
    <t>Bočnice schodiště z betonové obruby 1000x250x80      2 ks x 1,50 m; (celkem 3 ks)</t>
  </si>
  <si>
    <t xml:space="preserve">Stupnice ze zámkové dlažby obdélníkové 200x100 mm, tl. 60 mm   </t>
  </si>
  <si>
    <t xml:space="preserve">                                                                                        4 ks stupnice x25 ks;(celkem 100ks)</t>
  </si>
  <si>
    <t>Uvedené kusy jsou zaokrouhleny. Zakončení obrub a zámkové dlažby je nutno zaříznout.</t>
  </si>
  <si>
    <t>5</t>
  </si>
  <si>
    <t>Komunikace</t>
  </si>
  <si>
    <t>596 21-5040.R00</t>
  </si>
  <si>
    <t xml:space="preserve">Kladení zámkové dlažby tl. 8 cm do drtě tl. 4 cm </t>
  </si>
  <si>
    <t>Zámková dlažba tvaru "I".</t>
  </si>
  <si>
    <t>592-45300</t>
  </si>
  <si>
    <t xml:space="preserve">Dlažba BEST BEATON přírodní  20x16,5x8 </t>
  </si>
  <si>
    <t>Připočte se 1% ztratného a zaokrouhlí na celé m2.</t>
  </si>
  <si>
    <t>594,25+5,9425</t>
  </si>
  <si>
    <t>601-600,1925</t>
  </si>
  <si>
    <t>592-45283</t>
  </si>
  <si>
    <t xml:space="preserve">Dlažba BEST BEATON barevná  20x16,5x8 </t>
  </si>
  <si>
    <t xml:space="preserve">Varovný pás š. 0,40 m podél sjezdu. Plocha zámkové dlažby, připočte se 1 % ztratné a zaokrouhlí.    </t>
  </si>
  <si>
    <t>1,28+0,0128</t>
  </si>
  <si>
    <t>1,50-1,2928</t>
  </si>
  <si>
    <t>564 83-1111.R00</t>
  </si>
  <si>
    <t xml:space="preserve">Podklad ze štěrkodrti po zhutnění tloušťky 10 cm </t>
  </si>
  <si>
    <t>Podklad pod schodištěm.</t>
  </si>
  <si>
    <t>4,50</t>
  </si>
  <si>
    <t>8</t>
  </si>
  <si>
    <t>Trubní vedení</t>
  </si>
  <si>
    <t>899 33-1111.R00</t>
  </si>
  <si>
    <t xml:space="preserve">Výšková úprava vstupu do 20 cm, zvýšení poklopu </t>
  </si>
  <si>
    <t>kus</t>
  </si>
  <si>
    <t>Poklopy kanalizačních šachet 3 ks, škrabáky 2 ks.</t>
  </si>
  <si>
    <t>3+2</t>
  </si>
  <si>
    <t>899 43-1111.R00</t>
  </si>
  <si>
    <t xml:space="preserve">Výšková úprava do 20 cm, zvýšení krytu šoupěte </t>
  </si>
  <si>
    <t>Poklop vodovodního šoupěte.</t>
  </si>
  <si>
    <t>91</t>
  </si>
  <si>
    <t>Doplňující práce na komunikaci</t>
  </si>
  <si>
    <t>917 86-2111.R00</t>
  </si>
  <si>
    <t xml:space="preserve">Osazení stojat. obrub. bet. s opěrou,lože z B 12,5 </t>
  </si>
  <si>
    <t>Záhonový obrubník, přechodový obrubník a nájezdový obrubník.</t>
  </si>
  <si>
    <t>592-17476</t>
  </si>
  <si>
    <t xml:space="preserve">Obrubník silniční nájezdový 1000/150/150 šedý </t>
  </si>
  <si>
    <t xml:space="preserve">Úprava sjezdu. Jeden původní obrubník a přechodový obrubník levý se vybourá, prodlouží se nájezdový obrubník o jeden metr  a osadí se zpětně obrubník přechodový.    </t>
  </si>
  <si>
    <t>592-17337</t>
  </si>
  <si>
    <t xml:space="preserve">Obrubník zahradní ABO 5-20 500/50/250 mm </t>
  </si>
  <si>
    <t>Na 1 bm spotřeba 2 ks. Připočte se 1% ztratného a zaokrouhlí na celé kusy.</t>
  </si>
  <si>
    <t>293,71*2</t>
  </si>
  <si>
    <t>594-593,2942</t>
  </si>
  <si>
    <t>918 10-1111.R00</t>
  </si>
  <si>
    <t xml:space="preserve">Lože pod obrubníky nebo obruby dlažeb z B 12,5 </t>
  </si>
  <si>
    <t>Betonové lože pod schodištěm tl. 100 mm.</t>
  </si>
  <si>
    <t>4,50*0,10</t>
  </si>
  <si>
    <t>97</t>
  </si>
  <si>
    <t>Prorážení otvorů</t>
  </si>
  <si>
    <t>979 08-4216.R00</t>
  </si>
  <si>
    <t xml:space="preserve">Vodorovná doprava vybour. hmot po suchu do 5 km </t>
  </si>
  <si>
    <t>t</t>
  </si>
  <si>
    <t>Odvoz rozbité dlažby a záhonových obrubníků na skládku.</t>
  </si>
  <si>
    <t>293,71*0,25*0,05*1,95</t>
  </si>
  <si>
    <t>(595,53-119,10)*0,04*1,95</t>
  </si>
  <si>
    <t>979 09-3111.R00</t>
  </si>
  <si>
    <t xml:space="preserve">Uložení suti na skládku bez zhutnění </t>
  </si>
  <si>
    <t>979 05-4442.R00</t>
  </si>
  <si>
    <t xml:space="preserve">Očištění vybouraných dlaždic s výplní spár MC </t>
  </si>
  <si>
    <t xml:space="preserve">Nepolámaná ani jinak neporušená dlažba. Uvažuje se cca 20% z celkové plochy. </t>
  </si>
  <si>
    <t>119,10</t>
  </si>
  <si>
    <t>979 08-2113.R00</t>
  </si>
  <si>
    <t xml:space="preserve">Vodorovná doprava suti po suchu do 1000 m </t>
  </si>
  <si>
    <t>Odvoz očištěné dlažby na skládku TaZS.</t>
  </si>
  <si>
    <t>119,10*0,04*1,95</t>
  </si>
  <si>
    <t>979 99-0104.R00</t>
  </si>
  <si>
    <t xml:space="preserve">Poplatek za skládku suti - beton </t>
  </si>
  <si>
    <t>99</t>
  </si>
  <si>
    <t>Staveništní přesun hmot</t>
  </si>
  <si>
    <t>998 22-3011.R00</t>
  </si>
  <si>
    <t xml:space="preserve">Přesun hmot, pozemní komunikace, kryt dlážděný </t>
  </si>
  <si>
    <t>M46</t>
  </si>
  <si>
    <t>Zemní práce při montážích</t>
  </si>
  <si>
    <t>460 07-0563.RT1</t>
  </si>
  <si>
    <t>Jáma pro osazení zábradlí, hornina třídy 3 ruční výkop jámy</t>
  </si>
  <si>
    <t>Výkop jam pro sloupky zábradlí, hl. 0,80 m, 0,20 x 0,20 m; 4 kusy.</t>
  </si>
  <si>
    <t>2*2</t>
  </si>
  <si>
    <t>;</t>
  </si>
  <si>
    <t>564 86-1111.R00</t>
  </si>
  <si>
    <t>564 85-1111.R00</t>
  </si>
  <si>
    <t>Rozprostření vrstvy štěrkodrtě po celé ploše pláně chodníků</t>
  </si>
  <si>
    <t>(595,53-34,25)*0,47</t>
  </si>
  <si>
    <t>Odkop pískového podloží pod dlažbu a kční vrstvy, celkem 470 mm. Odečte se plocha bezbariérových vstupů do panelového domu.</t>
  </si>
  <si>
    <t>Podklad ze štěrkodrti po zhutnění tloušťky 15 cm</t>
  </si>
  <si>
    <t>Podklad ze štěrkodrti po zhutnění tloušťky 20 cm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</si>
</sst>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0\ &quot;Kč&quot;"/>
    <numFmt numFmtId="166" formatCode="0.0"/>
  </numFmts>
  <fonts count="18">
    <font>
      <sz val="10"/>
      <name val="Arial CE"/>
      <family val="2"/>
    </font>
    <font>
      <sz val="10"/>
      <name val="Arial"/>
      <family val="2"/>
    </font>
    <font>
      <b/>
      <sz val="14"/>
      <name val="Arial CE"/>
      <family val="2"/>
    </font>
    <font>
      <b/>
      <i/>
      <sz val="12"/>
      <name val="Arial CE"/>
      <family val="2"/>
    </font>
    <font>
      <b/>
      <i/>
      <sz val="10"/>
      <name val="Arial CE"/>
      <family val="2"/>
    </font>
    <font>
      <b/>
      <sz val="9"/>
      <name val="Arial CE"/>
      <family val="2"/>
    </font>
    <font>
      <b/>
      <sz val="10"/>
      <name val="Arial CE"/>
      <family val="2"/>
    </font>
    <font>
      <b/>
      <sz val="12"/>
      <name val="Arial CE"/>
      <family val="2"/>
    </font>
    <font>
      <sz val="8"/>
      <name val="Arial CE"/>
      <family val="2"/>
    </font>
    <font>
      <sz val="9"/>
      <name val="Arial CE"/>
      <family val="2"/>
    </font>
    <font>
      <b/>
      <u val="single"/>
      <sz val="12"/>
      <name val="Arial CE"/>
      <family val="2"/>
    </font>
    <font>
      <b/>
      <u val="single"/>
      <sz val="10"/>
      <name val="Arial CE"/>
      <family val="2"/>
    </font>
    <font>
      <u val="single"/>
      <sz val="10"/>
      <name val="Arial CE"/>
      <family val="2"/>
    </font>
    <font>
      <sz val="10"/>
      <color indexed="9"/>
      <name val="Arial CE"/>
      <family val="2"/>
    </font>
    <font>
      <sz val="8"/>
      <color indexed="50"/>
      <name val="Arial CE"/>
      <family val="2"/>
    </font>
    <font>
      <i/>
      <sz val="8"/>
      <name val="Arial CE"/>
      <family val="2"/>
    </font>
    <font>
      <i/>
      <sz val="9"/>
      <name val="Arial CE"/>
      <family val="2"/>
    </font>
    <font>
      <sz val="8"/>
      <color indexed="12"/>
      <name val="Arial CE"/>
      <family val="2"/>
    </font>
  </fonts>
  <fills count="6">
    <fill>
      <patternFill/>
    </fill>
    <fill>
      <patternFill patternType="gray125"/>
    </fill>
    <fill>
      <patternFill patternType="solid">
        <fgColor indexed="22"/>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s>
  <borders count="68">
    <border>
      <left/>
      <right/>
      <top/>
      <bottom/>
      <diagonal/>
    </border>
    <border>
      <left style="medium"/>
      <right/>
      <top style="medium"/>
      <bottom/>
    </border>
    <border>
      <left/>
      <right style="thin"/>
      <top style="medium"/>
      <bottom/>
    </border>
    <border>
      <left/>
      <right/>
      <top style="medium"/>
      <bottom/>
    </border>
    <border>
      <left/>
      <right style="medium"/>
      <top style="medium"/>
      <bottom/>
    </border>
    <border>
      <left style="medium"/>
      <right/>
      <top/>
      <bottom/>
    </border>
    <border>
      <left/>
      <right style="thin"/>
      <top/>
      <bottom/>
    </border>
    <border>
      <left/>
      <right style="medium"/>
      <top/>
      <bottom/>
    </border>
    <border>
      <left style="medium"/>
      <right/>
      <top style="thin"/>
      <bottom/>
    </border>
    <border>
      <left/>
      <right style="thin"/>
      <top style="thin"/>
      <bottom/>
    </border>
    <border>
      <left/>
      <right/>
      <top style="thin"/>
      <bottom/>
    </border>
    <border>
      <left style="thin"/>
      <right/>
      <top style="thin"/>
      <bottom/>
    </border>
    <border>
      <left/>
      <right style="medium"/>
      <top style="thin"/>
      <bottom/>
    </border>
    <border>
      <left style="thin"/>
      <right/>
      <top/>
      <bottom/>
    </border>
    <border>
      <left style="medium"/>
      <right/>
      <top style="thin"/>
      <bottom style="thin"/>
    </border>
    <border>
      <left/>
      <right/>
      <top style="thin"/>
      <bottom style="thin"/>
    </border>
    <border>
      <left style="thin"/>
      <right/>
      <top style="thin"/>
      <bottom style="thin"/>
    </border>
    <border>
      <left/>
      <right style="medium"/>
      <top style="thin"/>
      <bottom style="thin"/>
    </border>
    <border>
      <left style="medium"/>
      <right style="double"/>
      <top style="thin"/>
      <bottom/>
    </border>
    <border>
      <left style="double"/>
      <right style="double"/>
      <top style="thin"/>
      <bottom/>
    </border>
    <border>
      <left style="double"/>
      <right style="medium"/>
      <top style="thin"/>
      <bottom/>
    </border>
    <border>
      <left style="thin"/>
      <right/>
      <top style="medium"/>
      <bottom/>
    </border>
    <border>
      <left style="medium"/>
      <right/>
      <top style="thin"/>
      <bottom style="medium"/>
    </border>
    <border>
      <left/>
      <right/>
      <top style="thin"/>
      <bottom style="medium"/>
    </border>
    <border>
      <left style="thin"/>
      <right/>
      <top style="thin"/>
      <bottom style="medium"/>
    </border>
    <border>
      <left/>
      <right style="medium"/>
      <top/>
      <bottom style="medium"/>
    </border>
    <border>
      <left/>
      <right style="medium"/>
      <top/>
      <bottom style="thin"/>
    </border>
    <border>
      <left style="thin"/>
      <right style="thin"/>
      <top/>
      <bottom style="thin"/>
    </border>
    <border>
      <left style="medium"/>
      <right/>
      <top/>
      <bottom style="medium"/>
    </border>
    <border>
      <left style="medium"/>
      <right style="thin"/>
      <top/>
      <bottom style="medium"/>
    </border>
    <border>
      <left style="thin"/>
      <right style="medium"/>
      <top style="thin"/>
      <bottom style="medium"/>
    </border>
    <border>
      <left style="thin"/>
      <right style="thin"/>
      <top style="thin"/>
      <bottom style="medium"/>
    </border>
    <border>
      <left style="medium"/>
      <right style="thin"/>
      <top style="thin"/>
      <bottom style="medium"/>
    </border>
    <border>
      <left style="medium"/>
      <right style="thin"/>
      <top style="thin"/>
      <bottom style="thin"/>
    </border>
    <border>
      <left style="medium"/>
      <right/>
      <top style="medium"/>
      <bottom style="thin"/>
    </border>
    <border>
      <left style="medium"/>
      <right style="thin"/>
      <top style="medium"/>
      <bottom style="thin"/>
    </border>
    <border>
      <left style="thin"/>
      <right style="thin"/>
      <top style="medium"/>
      <bottom style="medium"/>
    </border>
    <border>
      <left/>
      <right/>
      <top style="medium"/>
      <bottom style="medium"/>
    </border>
    <border>
      <left style="medium"/>
      <right style="thin"/>
      <top/>
      <bottom style="thin"/>
    </border>
    <border>
      <left style="medium"/>
      <right/>
      <top style="medium"/>
      <bottom style="medium"/>
    </border>
    <border>
      <left/>
      <right style="medium"/>
      <top style="medium"/>
      <bottom style="medium"/>
    </border>
    <border>
      <left style="medium"/>
      <right style="thin"/>
      <top/>
      <bottom/>
    </border>
    <border>
      <left/>
      <right/>
      <top/>
      <bottom style="thin"/>
    </border>
    <border>
      <left style="thin"/>
      <right style="medium"/>
      <top/>
      <bottom style="thin"/>
    </border>
    <border>
      <left/>
      <right/>
      <top style="medium"/>
      <bottom style="thin"/>
    </border>
    <border>
      <left/>
      <right style="thin"/>
      <top style="medium"/>
      <bottom style="thin"/>
    </border>
    <border>
      <left/>
      <right style="thin"/>
      <top style="thin"/>
      <bottom style="thin"/>
    </border>
    <border>
      <left style="medium"/>
      <right/>
      <top/>
      <bottom style="thin"/>
    </border>
    <border>
      <left/>
      <right style="thin"/>
      <top style="thin"/>
      <bottom style="medium"/>
    </border>
    <border>
      <left/>
      <right/>
      <top style="double"/>
      <bottom/>
    </border>
    <border>
      <left/>
      <right style="double"/>
      <top style="double"/>
      <bottom/>
    </border>
    <border>
      <left/>
      <right/>
      <top/>
      <bottom style="double"/>
    </border>
    <border>
      <left/>
      <right style="thin"/>
      <top style="medium"/>
      <bottom style="medium"/>
    </border>
    <border>
      <left style="thin"/>
      <right style="medium"/>
      <top style="medium"/>
      <bottom style="medium"/>
    </border>
    <border>
      <left style="thin"/>
      <right style="thin"/>
      <top/>
      <bottom/>
    </border>
    <border>
      <left style="thin"/>
      <right style="medium"/>
      <top/>
      <bottom/>
    </border>
    <border>
      <left/>
      <right style="medium"/>
      <top style="medium"/>
      <bottom style="thin"/>
    </border>
    <border>
      <left style="thin"/>
      <right style="thin"/>
      <top style="thin"/>
      <bottom style="thin"/>
    </border>
    <border>
      <left/>
      <right style="thin"/>
      <top/>
      <bottom style="thin"/>
    </border>
    <border>
      <left/>
      <right style="medium"/>
      <top style="thin"/>
      <bottom style="medium"/>
    </border>
    <border>
      <left style="thin"/>
      <right/>
      <top/>
      <bottom style="thin"/>
    </border>
    <border>
      <left style="thin"/>
      <right/>
      <top style="medium"/>
      <bottom style="thin"/>
    </border>
    <border>
      <left style="thin"/>
      <right/>
      <top style="medium"/>
      <bottom style="medium"/>
    </border>
    <border>
      <left style="double"/>
      <right/>
      <top style="double"/>
      <bottom/>
    </border>
    <border>
      <left/>
      <right style="thin"/>
      <top style="double"/>
      <bottom/>
    </border>
    <border>
      <left style="double"/>
      <right/>
      <top/>
      <bottom style="double"/>
    </border>
    <border>
      <left/>
      <right style="thin"/>
      <top/>
      <bottom style="double"/>
    </border>
    <border>
      <left/>
      <right style="double"/>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261">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1" xfId="0" applyBorder="1"/>
    <xf numFmtId="0" fontId="0" fillId="0" borderId="2" xfId="0" applyBorder="1"/>
    <xf numFmtId="0" fontId="0" fillId="0" borderId="3" xfId="0" applyBorder="1"/>
    <xf numFmtId="0" fontId="0" fillId="0" borderId="4" xfId="0" applyBorder="1"/>
    <xf numFmtId="49" fontId="3" fillId="2" borderId="5" xfId="0" applyNumberFormat="1" applyFont="1" applyFill="1" applyBorder="1"/>
    <xf numFmtId="49" fontId="0" fillId="2" borderId="6" xfId="0" applyNumberFormat="1" applyFill="1" applyBorder="1"/>
    <xf numFmtId="0" fontId="4" fillId="2" borderId="0" xfId="0" applyFont="1" applyFill="1" applyBorder="1"/>
    <xf numFmtId="0" fontId="0" fillId="2" borderId="0" xfId="0" applyFill="1"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49" fontId="0" fillId="0" borderId="13" xfId="0" applyNumberFormat="1" applyBorder="1" applyAlignment="1">
      <alignment horizontal="left"/>
    </xf>
    <xf numFmtId="0" fontId="0" fillId="0" borderId="11" xfId="0" applyNumberFormat="1" applyBorder="1"/>
    <xf numFmtId="0" fontId="0" fillId="0" borderId="10" xfId="0" applyNumberFormat="1" applyBorder="1"/>
    <xf numFmtId="0" fontId="0" fillId="0" borderId="12" xfId="0" applyNumberFormat="1" applyBorder="1"/>
    <xf numFmtId="0" fontId="0" fillId="0" borderId="0" xfId="0" applyNumberFormat="1"/>
    <xf numFmtId="3" fontId="0" fillId="0" borderId="12" xfId="0" applyNumberFormat="1"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5" xfId="0" applyBorder="1"/>
    <xf numFmtId="0" fontId="0" fillId="0" borderId="13" xfId="0" applyBorder="1"/>
    <xf numFmtId="3" fontId="0" fillId="0" borderId="0" xfId="0" applyNumberFormat="1"/>
    <xf numFmtId="0" fontId="2" fillId="0" borderId="18" xfId="0" applyFont="1" applyBorder="1" applyAlignment="1">
      <alignment horizontal="centerContinuous" vertical="center"/>
    </xf>
    <xf numFmtId="0" fontId="7" fillId="0" borderId="19" xfId="0" applyFont="1" applyBorder="1" applyAlignment="1">
      <alignment horizontal="centerContinuous" vertical="center"/>
    </xf>
    <xf numFmtId="0" fontId="0" fillId="0" borderId="19" xfId="0" applyBorder="1" applyAlignment="1">
      <alignment horizontal="centerContinuous" vertical="center"/>
    </xf>
    <xf numFmtId="0" fontId="0" fillId="0" borderId="20" xfId="0" applyBorder="1" applyAlignment="1">
      <alignment horizontal="centerContinuous" vertical="center"/>
    </xf>
    <xf numFmtId="0" fontId="0" fillId="0" borderId="21" xfId="0" applyBorder="1"/>
    <xf numFmtId="0" fontId="0" fillId="0" borderId="0" xfId="0" applyBorder="1" applyAlignment="1">
      <alignment horizontal="right"/>
    </xf>
    <xf numFmtId="164" fontId="0" fillId="0" borderId="0" xfId="0" applyNumberFormat="1" applyBorder="1"/>
    <xf numFmtId="0" fontId="0" fillId="0" borderId="11" xfId="0" applyNumberFormat="1" applyBorder="1" applyAlignment="1">
      <alignment horizontal="right"/>
    </xf>
    <xf numFmtId="165" fontId="0" fillId="0" borderId="15" xfId="0" applyNumberFormat="1" applyBorder="1"/>
    <xf numFmtId="165" fontId="0" fillId="0" borderId="0" xfId="0" applyNumberFormat="1" applyBorder="1"/>
    <xf numFmtId="0" fontId="7" fillId="0" borderId="22" xfId="0" applyFont="1" applyFill="1" applyBorder="1"/>
    <xf numFmtId="0" fontId="7" fillId="0" borderId="23" xfId="0" applyFont="1" applyFill="1" applyBorder="1"/>
    <xf numFmtId="0" fontId="7" fillId="0" borderId="24" xfId="0" applyFont="1" applyFill="1" applyBorder="1"/>
    <xf numFmtId="165" fontId="7" fillId="0" borderId="23" xfId="0" applyNumberFormat="1" applyFont="1" applyFill="1" applyBorder="1"/>
    <xf numFmtId="0" fontId="7" fillId="0" borderId="25" xfId="0" applyFont="1" applyFill="1" applyBorder="1"/>
    <xf numFmtId="0" fontId="7" fillId="0" borderId="0" xfId="0" applyFont="1"/>
    <xf numFmtId="0" fontId="0" fillId="0" borderId="0" xfId="0" applyAlignment="1">
      <alignment/>
    </xf>
    <xf numFmtId="0" fontId="0" fillId="0" borderId="0" xfId="0" applyAlignment="1">
      <alignment vertical="justify"/>
    </xf>
    <xf numFmtId="4" fontId="6" fillId="0" borderId="26" xfId="0" applyNumberFormat="1" applyFont="1" applyBorder="1" applyAlignment="1">
      <alignment wrapText="1"/>
    </xf>
    <xf numFmtId="4" fontId="6" fillId="0" borderId="27" xfId="0" applyNumberFormat="1" applyFont="1" applyBorder="1" applyAlignment="1">
      <alignment horizontal="right"/>
    </xf>
    <xf numFmtId="4" fontId="6" fillId="0" borderId="28" xfId="0" applyNumberFormat="1" applyFont="1" applyBorder="1" applyAlignment="1">
      <alignment horizontal="right"/>
    </xf>
    <xf numFmtId="0" fontId="0" fillId="0" borderId="29" xfId="0" applyBorder="1" applyAlignment="1">
      <alignment horizontal="left"/>
    </xf>
    <xf numFmtId="4" fontId="0" fillId="0" borderId="30" xfId="0" applyNumberFormat="1" applyFont="1" applyBorder="1" applyAlignment="1">
      <alignment wrapText="1"/>
    </xf>
    <xf numFmtId="4" fontId="0" fillId="0" borderId="31" xfId="0" applyNumberFormat="1" applyBorder="1" applyAlignment="1">
      <alignment horizontal="right"/>
    </xf>
    <xf numFmtId="4" fontId="0" fillId="0" borderId="22" xfId="0" applyNumberFormat="1" applyBorder="1" applyAlignment="1">
      <alignment horizontal="right"/>
    </xf>
    <xf numFmtId="0" fontId="0" fillId="0" borderId="32" xfId="0" applyBorder="1" applyAlignment="1">
      <alignment horizontal="left"/>
    </xf>
    <xf numFmtId="4" fontId="0" fillId="0" borderId="26" xfId="0" applyNumberFormat="1" applyFont="1" applyBorder="1" applyAlignment="1">
      <alignment wrapText="1"/>
    </xf>
    <xf numFmtId="4" fontId="0" fillId="0" borderId="27" xfId="0" applyNumberFormat="1" applyBorder="1" applyAlignment="1">
      <alignment horizontal="right"/>
    </xf>
    <xf numFmtId="4" fontId="0" fillId="0" borderId="14" xfId="0" applyNumberFormat="1" applyBorder="1" applyAlignment="1">
      <alignment horizontal="right"/>
    </xf>
    <xf numFmtId="0" fontId="0" fillId="0" borderId="33" xfId="0" applyBorder="1" applyAlignment="1">
      <alignment horizontal="left"/>
    </xf>
    <xf numFmtId="4" fontId="0" fillId="0" borderId="14" xfId="0" applyNumberFormat="1" applyFont="1" applyBorder="1" applyAlignment="1">
      <alignment horizontal="right"/>
    </xf>
    <xf numFmtId="4" fontId="0" fillId="0" borderId="34" xfId="0" applyNumberFormat="1" applyBorder="1" applyAlignment="1">
      <alignment horizontal="right"/>
    </xf>
    <xf numFmtId="0" fontId="0" fillId="0" borderId="35" xfId="0" applyBorder="1" applyAlignment="1">
      <alignment horizontal="left"/>
    </xf>
    <xf numFmtId="9" fontId="6" fillId="0" borderId="36" xfId="0" applyNumberFormat="1" applyFont="1" applyBorder="1" applyAlignment="1">
      <alignment horizontal="center"/>
    </xf>
    <xf numFmtId="0" fontId="6" fillId="0" borderId="37" xfId="0" applyFont="1" applyBorder="1" applyAlignment="1">
      <alignment horizontal="center"/>
    </xf>
    <xf numFmtId="0" fontId="6" fillId="0" borderId="0" xfId="0" applyFont="1" applyBorder="1"/>
    <xf numFmtId="0" fontId="0" fillId="0" borderId="38" xfId="0" applyBorder="1" applyAlignment="1">
      <alignment horizontal="left"/>
    </xf>
    <xf numFmtId="0" fontId="6" fillId="0" borderId="39" xfId="0" applyFont="1" applyBorder="1" applyAlignment="1">
      <alignment horizontal="left"/>
    </xf>
    <xf numFmtId="0" fontId="0" fillId="0" borderId="37" xfId="0" applyBorder="1" applyAlignment="1">
      <alignment horizontal="left"/>
    </xf>
    <xf numFmtId="0" fontId="0" fillId="0" borderId="40" xfId="0" applyBorder="1" applyAlignment="1">
      <alignment horizontal="centerContinuous"/>
    </xf>
    <xf numFmtId="0" fontId="6" fillId="0" borderId="37" xfId="0" applyFont="1" applyBorder="1" applyAlignment="1">
      <alignment horizontal="centerContinuous"/>
    </xf>
    <xf numFmtId="0" fontId="0" fillId="0" borderId="37" xfId="0" applyBorder="1" applyAlignment="1">
      <alignment horizontal="centerContinuous"/>
    </xf>
    <xf numFmtId="0" fontId="0" fillId="0" borderId="41" xfId="0" applyBorder="1"/>
    <xf numFmtId="0" fontId="0" fillId="0" borderId="42" xfId="0" applyBorder="1"/>
    <xf numFmtId="3" fontId="0" fillId="0" borderId="43" xfId="0" applyNumberFormat="1" applyBorder="1"/>
    <xf numFmtId="0" fontId="0" fillId="0" borderId="34" xfId="0" applyBorder="1"/>
    <xf numFmtId="3" fontId="0" fillId="0" borderId="44" xfId="0" applyNumberFormat="1" applyBorder="1"/>
    <xf numFmtId="0" fontId="0" fillId="0" borderId="45" xfId="0" applyBorder="1"/>
    <xf numFmtId="3" fontId="0" fillId="0" borderId="15" xfId="0" applyNumberFormat="1" applyBorder="1"/>
    <xf numFmtId="0" fontId="0" fillId="0" borderId="46" xfId="0" applyBorder="1"/>
    <xf numFmtId="0" fontId="0" fillId="0" borderId="38" xfId="0" applyBorder="1"/>
    <xf numFmtId="0" fontId="0" fillId="0" borderId="47" xfId="0" applyBorder="1"/>
    <xf numFmtId="0" fontId="0" fillId="0" borderId="14" xfId="0" applyFont="1" applyBorder="1"/>
    <xf numFmtId="0" fontId="0" fillId="0" borderId="22" xfId="0" applyBorder="1"/>
    <xf numFmtId="3" fontId="0" fillId="0" borderId="23" xfId="0" applyNumberFormat="1" applyBorder="1"/>
    <xf numFmtId="0" fontId="0" fillId="0" borderId="48" xfId="0" applyBorder="1"/>
    <xf numFmtId="0" fontId="4" fillId="0" borderId="49" xfId="20" applyFont="1" applyBorder="1">
      <alignment/>
      <protection/>
    </xf>
    <xf numFmtId="0" fontId="0" fillId="0" borderId="49" xfId="20" applyBorder="1">
      <alignment/>
      <protection/>
    </xf>
    <xf numFmtId="0" fontId="0" fillId="0" borderId="49" xfId="20" applyBorder="1" applyAlignment="1">
      <alignment horizontal="right"/>
      <protection/>
    </xf>
    <xf numFmtId="0" fontId="0" fillId="0" borderId="49" xfId="20" applyFont="1" applyBorder="1">
      <alignment/>
      <protection/>
    </xf>
    <xf numFmtId="0" fontId="0" fillId="0" borderId="49" xfId="0" applyNumberFormat="1" applyBorder="1" applyAlignment="1">
      <alignment horizontal="left"/>
    </xf>
    <xf numFmtId="0" fontId="0" fillId="0" borderId="50" xfId="0" applyNumberFormat="1" applyBorder="1"/>
    <xf numFmtId="0" fontId="4" fillId="0" borderId="51" xfId="20" applyFont="1" applyBorder="1">
      <alignment/>
      <protection/>
    </xf>
    <xf numFmtId="0" fontId="0" fillId="0" borderId="51" xfId="20" applyBorder="1">
      <alignment/>
      <protection/>
    </xf>
    <xf numFmtId="0" fontId="0" fillId="0" borderId="51" xfId="20" applyBorder="1" applyAlignment="1">
      <alignment horizontal="right"/>
      <protection/>
    </xf>
    <xf numFmtId="49" fontId="2" fillId="0" borderId="0" xfId="0" applyNumberFormat="1" applyFont="1" applyAlignment="1">
      <alignment horizontal="centerContinuous"/>
    </xf>
    <xf numFmtId="0" fontId="2" fillId="0" borderId="0" xfId="0" applyFont="1" applyBorder="1" applyAlignment="1">
      <alignment horizontal="centerContinuous"/>
    </xf>
    <xf numFmtId="49" fontId="6" fillId="0" borderId="39" xfId="0" applyNumberFormat="1" applyFont="1" applyFill="1" applyBorder="1"/>
    <xf numFmtId="0" fontId="6" fillId="0" borderId="37" xfId="0" applyFont="1" applyFill="1" applyBorder="1"/>
    <xf numFmtId="0" fontId="6" fillId="0" borderId="40" xfId="0" applyFont="1" applyFill="1" applyBorder="1"/>
    <xf numFmtId="0" fontId="6" fillId="0" borderId="52" xfId="0" applyFont="1" applyFill="1" applyBorder="1"/>
    <xf numFmtId="0" fontId="6" fillId="0" borderId="36" xfId="0" applyFont="1" applyFill="1" applyBorder="1"/>
    <xf numFmtId="0" fontId="6" fillId="0" borderId="53" xfId="0" applyFont="1" applyFill="1" applyBorder="1"/>
    <xf numFmtId="49" fontId="9" fillId="0" borderId="5" xfId="0" applyNumberFormat="1" applyFont="1" applyFill="1" applyBorder="1"/>
    <xf numFmtId="0" fontId="9" fillId="0" borderId="0" xfId="0" applyFont="1" applyFill="1" applyBorder="1"/>
    <xf numFmtId="0" fontId="0" fillId="0" borderId="0" xfId="0" applyFill="1" applyBorder="1"/>
    <xf numFmtId="3" fontId="0" fillId="0" borderId="7" xfId="0" applyNumberFormat="1" applyFont="1" applyFill="1" applyBorder="1"/>
    <xf numFmtId="3" fontId="0" fillId="0" borderId="54" xfId="0" applyNumberFormat="1" applyFont="1" applyFill="1" applyBorder="1"/>
    <xf numFmtId="3" fontId="0" fillId="0" borderId="55" xfId="0" applyNumberFormat="1" applyFont="1" applyFill="1" applyBorder="1"/>
    <xf numFmtId="0" fontId="6" fillId="0" borderId="39" xfId="0" applyFont="1" applyFill="1" applyBorder="1"/>
    <xf numFmtId="3" fontId="6" fillId="0" borderId="40" xfId="0" applyNumberFormat="1" applyFont="1" applyFill="1" applyBorder="1"/>
    <xf numFmtId="3" fontId="6" fillId="0" borderId="36" xfId="0" applyNumberFormat="1" applyFont="1" applyFill="1" applyBorder="1"/>
    <xf numFmtId="3" fontId="6" fillId="0" borderId="53" xfId="0" applyNumberFormat="1" applyFont="1" applyFill="1" applyBorder="1"/>
    <xf numFmtId="0" fontId="6" fillId="0" borderId="0" xfId="0" applyFont="1"/>
    <xf numFmtId="0" fontId="2" fillId="0" borderId="0" xfId="0" applyFont="1" applyFill="1" applyAlignment="1">
      <alignment horizontal="centerContinuous"/>
    </xf>
    <xf numFmtId="3" fontId="2" fillId="0" borderId="0" xfId="0" applyNumberFormat="1" applyFont="1" applyFill="1" applyAlignment="1">
      <alignment horizontal="centerContinuous"/>
    </xf>
    <xf numFmtId="0" fontId="0" fillId="0" borderId="0" xfId="0" applyFill="1"/>
    <xf numFmtId="0" fontId="6" fillId="0" borderId="34" xfId="0" applyFont="1" applyFill="1" applyBorder="1"/>
    <xf numFmtId="0" fontId="6" fillId="0" borderId="44" xfId="0" applyFont="1" applyFill="1" applyBorder="1"/>
    <xf numFmtId="0" fontId="0" fillId="0" borderId="56" xfId="0" applyFill="1" applyBorder="1"/>
    <xf numFmtId="0" fontId="6" fillId="0" borderId="35" xfId="0" applyFont="1" applyFill="1" applyBorder="1" applyAlignment="1">
      <alignment horizontal="right"/>
    </xf>
    <xf numFmtId="0" fontId="6" fillId="0" borderId="44" xfId="0" applyFont="1" applyFill="1" applyBorder="1" applyAlignment="1">
      <alignment horizontal="right"/>
    </xf>
    <xf numFmtId="0" fontId="6" fillId="0" borderId="45" xfId="0" applyFont="1" applyFill="1" applyBorder="1" applyAlignment="1">
      <alignment horizontal="center"/>
    </xf>
    <xf numFmtId="4" fontId="5" fillId="0" borderId="44" xfId="0" applyNumberFormat="1" applyFont="1" applyFill="1" applyBorder="1" applyAlignment="1">
      <alignment horizontal="right"/>
    </xf>
    <xf numFmtId="4" fontId="5" fillId="0" borderId="56" xfId="0" applyNumberFormat="1" applyFont="1" applyFill="1" applyBorder="1" applyAlignment="1">
      <alignment horizontal="right"/>
    </xf>
    <xf numFmtId="0" fontId="0" fillId="0" borderId="47" xfId="0" applyFont="1" applyFill="1" applyBorder="1"/>
    <xf numFmtId="0" fontId="0" fillId="0" borderId="42" xfId="0" applyFont="1" applyFill="1" applyBorder="1"/>
    <xf numFmtId="0" fontId="0" fillId="0" borderId="26" xfId="0" applyFont="1" applyFill="1" applyBorder="1"/>
    <xf numFmtId="3" fontId="0" fillId="0" borderId="38" xfId="0" applyNumberFormat="1" applyFont="1" applyFill="1" applyBorder="1" applyAlignment="1">
      <alignment horizontal="right"/>
    </xf>
    <xf numFmtId="166" fontId="0" fillId="0" borderId="57" xfId="0" applyNumberFormat="1" applyFont="1" applyFill="1" applyBorder="1" applyAlignment="1">
      <alignment horizontal="right"/>
    </xf>
    <xf numFmtId="3" fontId="0" fillId="0" borderId="58" xfId="0" applyNumberFormat="1" applyFont="1" applyFill="1" applyBorder="1" applyAlignment="1">
      <alignment horizontal="right"/>
    </xf>
    <xf numFmtId="4" fontId="0" fillId="0" borderId="42" xfId="0" applyNumberFormat="1" applyFont="1" applyFill="1" applyBorder="1" applyAlignment="1">
      <alignment horizontal="right"/>
    </xf>
    <xf numFmtId="3" fontId="0" fillId="0" borderId="26" xfId="0" applyNumberFormat="1" applyFont="1" applyFill="1" applyBorder="1" applyAlignment="1">
      <alignment horizontal="right"/>
    </xf>
    <xf numFmtId="0" fontId="0" fillId="0" borderId="22" xfId="0" applyFill="1" applyBorder="1"/>
    <xf numFmtId="0" fontId="6" fillId="0" borderId="23" xfId="0" applyFont="1" applyFill="1" applyBorder="1"/>
    <xf numFmtId="0" fontId="0" fillId="0" borderId="23" xfId="0" applyFill="1" applyBorder="1"/>
    <xf numFmtId="4" fontId="0" fillId="0" borderId="59" xfId="0" applyNumberFormat="1" applyFill="1" applyBorder="1"/>
    <xf numFmtId="4" fontId="0" fillId="0" borderId="22" xfId="0" applyNumberFormat="1" applyFill="1" applyBorder="1"/>
    <xf numFmtId="4" fontId="0" fillId="0" borderId="23" xfId="0" applyNumberFormat="1" applyFill="1" applyBorder="1"/>
    <xf numFmtId="3" fontId="9" fillId="0" borderId="0" xfId="0" applyNumberFormat="1" applyFont="1"/>
    <xf numFmtId="4" fontId="9" fillId="0" borderId="0" xfId="0" applyNumberFormat="1" applyFont="1"/>
    <xf numFmtId="4" fontId="0" fillId="0" borderId="0" xfId="0" applyNumberFormat="1"/>
    <xf numFmtId="0" fontId="0" fillId="0" borderId="0" xfId="20">
      <alignment/>
      <protection/>
    </xf>
    <xf numFmtId="0" fontId="0" fillId="0" borderId="0" xfId="20" applyFill="1">
      <alignment/>
      <protection/>
    </xf>
    <xf numFmtId="0" fontId="11" fillId="0" borderId="0" xfId="20" applyFont="1" applyFill="1" applyAlignment="1">
      <alignment horizontal="centerContinuous"/>
      <protection/>
    </xf>
    <xf numFmtId="0" fontId="12" fillId="0" borderId="0" xfId="20" applyFont="1" applyFill="1" applyAlignment="1">
      <alignment horizontal="centerContinuous"/>
      <protection/>
    </xf>
    <xf numFmtId="0" fontId="12" fillId="0" borderId="0" xfId="20" applyFont="1" applyFill="1" applyAlignment="1">
      <alignment horizontal="right"/>
      <protection/>
    </xf>
    <xf numFmtId="0" fontId="4" fillId="0" borderId="49" xfId="20" applyFont="1" applyFill="1" applyBorder="1">
      <alignment/>
      <protection/>
    </xf>
    <xf numFmtId="0" fontId="0" fillId="0" borderId="49" xfId="20" applyFill="1" applyBorder="1">
      <alignment/>
      <protection/>
    </xf>
    <xf numFmtId="0" fontId="9" fillId="0" borderId="49" xfId="20" applyFont="1" applyFill="1" applyBorder="1" applyAlignment="1">
      <alignment horizontal="right"/>
      <protection/>
    </xf>
    <xf numFmtId="0" fontId="0" fillId="0" borderId="49" xfId="20" applyFill="1" applyBorder="1" applyAlignment="1">
      <alignment horizontal="left"/>
      <protection/>
    </xf>
    <xf numFmtId="0" fontId="0" fillId="0" borderId="50" xfId="20" applyFill="1" applyBorder="1">
      <alignment/>
      <protection/>
    </xf>
    <xf numFmtId="0" fontId="4" fillId="0" borderId="51" xfId="20" applyFont="1" applyFill="1" applyBorder="1">
      <alignment/>
      <protection/>
    </xf>
    <xf numFmtId="0" fontId="0" fillId="0" borderId="51" xfId="20" applyFill="1" applyBorder="1">
      <alignment/>
      <protection/>
    </xf>
    <xf numFmtId="0" fontId="9" fillId="0" borderId="0" xfId="20" applyFont="1" applyFill="1">
      <alignment/>
      <protection/>
    </xf>
    <xf numFmtId="0" fontId="0" fillId="0" borderId="0" xfId="20" applyFont="1" applyFill="1">
      <alignment/>
      <protection/>
    </xf>
    <xf numFmtId="0" fontId="0" fillId="0" borderId="0" xfId="20" applyFill="1" applyAlignment="1">
      <alignment horizontal="right"/>
      <protection/>
    </xf>
    <xf numFmtId="0" fontId="0" fillId="0" borderId="0" xfId="20" applyFill="1" applyAlignment="1">
      <alignment/>
      <protection/>
    </xf>
    <xf numFmtId="49" fontId="5" fillId="0" borderId="57" xfId="20" applyNumberFormat="1" applyFont="1" applyFill="1" applyBorder="1">
      <alignment/>
      <protection/>
    </xf>
    <xf numFmtId="0" fontId="5" fillId="0" borderId="46" xfId="20" applyFont="1" applyFill="1" applyBorder="1" applyAlignment="1">
      <alignment horizontal="center"/>
      <protection/>
    </xf>
    <xf numFmtId="0" fontId="5" fillId="0" borderId="46" xfId="20" applyNumberFormat="1" applyFont="1" applyFill="1" applyBorder="1" applyAlignment="1">
      <alignment horizontal="center"/>
      <protection/>
    </xf>
    <xf numFmtId="0" fontId="5" fillId="0" borderId="57" xfId="20" applyFont="1" applyFill="1" applyBorder="1" applyAlignment="1">
      <alignment horizontal="center"/>
      <protection/>
    </xf>
    <xf numFmtId="0" fontId="6" fillId="0" borderId="54" xfId="20" applyFont="1" applyFill="1" applyBorder="1" applyAlignment="1">
      <alignment horizontal="center"/>
      <protection/>
    </xf>
    <xf numFmtId="49" fontId="6" fillId="0" borderId="54" xfId="20" applyNumberFormat="1" applyFont="1" applyFill="1" applyBorder="1" applyAlignment="1">
      <alignment horizontal="left"/>
      <protection/>
    </xf>
    <xf numFmtId="0" fontId="6" fillId="0" borderId="54" xfId="20" applyFont="1" applyFill="1" applyBorder="1">
      <alignment/>
      <protection/>
    </xf>
    <xf numFmtId="0" fontId="0" fillId="0" borderId="54" xfId="20" applyFill="1" applyBorder="1" applyAlignment="1">
      <alignment horizontal="center"/>
      <protection/>
    </xf>
    <xf numFmtId="0" fontId="0" fillId="0" borderId="54" xfId="20" applyNumberFormat="1" applyFill="1" applyBorder="1" applyAlignment="1">
      <alignment horizontal="right"/>
      <protection/>
    </xf>
    <xf numFmtId="0" fontId="0" fillId="0" borderId="54" xfId="20" applyNumberFormat="1" applyFill="1" applyBorder="1">
      <alignment/>
      <protection/>
    </xf>
    <xf numFmtId="0" fontId="0" fillId="0" borderId="0" xfId="20" applyNumberFormat="1">
      <alignment/>
      <protection/>
    </xf>
    <xf numFmtId="0" fontId="13" fillId="0" borderId="0" xfId="20" applyFont="1">
      <alignment/>
      <protection/>
    </xf>
    <xf numFmtId="0" fontId="0" fillId="0" borderId="54" xfId="20" applyFont="1" applyFill="1" applyBorder="1" applyAlignment="1">
      <alignment horizontal="center"/>
      <protection/>
    </xf>
    <xf numFmtId="49" fontId="8" fillId="0" borderId="54" xfId="20" applyNumberFormat="1" applyFont="1" applyFill="1" applyBorder="1" applyAlignment="1">
      <alignment horizontal="left"/>
      <protection/>
    </xf>
    <xf numFmtId="0" fontId="8" fillId="0" borderId="54" xfId="20" applyFont="1" applyFill="1" applyBorder="1" applyAlignment="1">
      <alignment wrapText="1"/>
      <protection/>
    </xf>
    <xf numFmtId="49" fontId="8" fillId="0" borderId="54" xfId="20" applyNumberFormat="1" applyFont="1" applyFill="1" applyBorder="1" applyAlignment="1">
      <alignment horizontal="center" shrinkToFit="1"/>
      <protection/>
    </xf>
    <xf numFmtId="4" fontId="8" fillId="0" borderId="54" xfId="20" applyNumberFormat="1" applyFont="1" applyFill="1" applyBorder="1" applyAlignment="1">
      <alignment horizontal="right"/>
      <protection/>
    </xf>
    <xf numFmtId="4" fontId="8" fillId="0" borderId="54" xfId="20" applyNumberFormat="1" applyFont="1" applyFill="1" applyBorder="1">
      <alignment/>
      <protection/>
    </xf>
    <xf numFmtId="0" fontId="9" fillId="0" borderId="54" xfId="20" applyFont="1" applyFill="1" applyBorder="1" applyAlignment="1">
      <alignment horizontal="center"/>
      <protection/>
    </xf>
    <xf numFmtId="49" fontId="9" fillId="0" borderId="54" xfId="20" applyNumberFormat="1" applyFont="1" applyFill="1" applyBorder="1" applyAlignment="1">
      <alignment horizontal="left"/>
      <protection/>
    </xf>
    <xf numFmtId="0" fontId="0" fillId="0" borderId="27" xfId="20" applyFill="1" applyBorder="1" applyAlignment="1">
      <alignment horizontal="center"/>
      <protection/>
    </xf>
    <xf numFmtId="49" fontId="4" fillId="0" borderId="27" xfId="20" applyNumberFormat="1" applyFont="1" applyFill="1" applyBorder="1" applyAlignment="1">
      <alignment horizontal="left"/>
      <protection/>
    </xf>
    <xf numFmtId="0" fontId="4" fillId="0" borderId="27" xfId="20" applyFont="1" applyFill="1" applyBorder="1">
      <alignment/>
      <protection/>
    </xf>
    <xf numFmtId="4" fontId="0" fillId="0" borderId="27" xfId="20" applyNumberFormat="1" applyFill="1" applyBorder="1" applyAlignment="1">
      <alignment horizontal="right"/>
      <protection/>
    </xf>
    <xf numFmtId="3" fontId="0" fillId="0" borderId="0" xfId="20" applyNumberFormat="1">
      <alignment/>
      <protection/>
    </xf>
    <xf numFmtId="0" fontId="0" fillId="0" borderId="0" xfId="20" applyBorder="1">
      <alignment/>
      <protection/>
    </xf>
    <xf numFmtId="0" fontId="15" fillId="0" borderId="0" xfId="20" applyFont="1" applyAlignment="1">
      <alignment/>
      <protection/>
    </xf>
    <xf numFmtId="0" fontId="0" fillId="0" borderId="0" xfId="20" applyAlignment="1">
      <alignment horizontal="right"/>
      <protection/>
    </xf>
    <xf numFmtId="0" fontId="16" fillId="0" borderId="0" xfId="20" applyFont="1" applyBorder="1">
      <alignment/>
      <protection/>
    </xf>
    <xf numFmtId="3" fontId="16" fillId="0" borderId="0" xfId="20" applyNumberFormat="1" applyFont="1" applyBorder="1" applyAlignment="1">
      <alignment horizontal="right"/>
      <protection/>
    </xf>
    <xf numFmtId="4" fontId="16" fillId="0" borderId="0" xfId="20" applyNumberFormat="1" applyFont="1" applyBorder="1">
      <alignment/>
      <protection/>
    </xf>
    <xf numFmtId="0" fontId="15" fillId="0" borderId="0" xfId="20" applyFont="1" applyBorder="1" applyAlignment="1">
      <alignment/>
      <protection/>
    </xf>
    <xf numFmtId="0" fontId="0" fillId="0" borderId="0" xfId="20" applyBorder="1" applyAlignment="1">
      <alignment horizontal="right"/>
      <protection/>
    </xf>
    <xf numFmtId="4" fontId="17" fillId="0" borderId="54" xfId="20" applyNumberFormat="1" applyFont="1" applyFill="1" applyBorder="1" applyAlignment="1">
      <alignment horizontal="right" wrapText="1"/>
      <protection/>
    </xf>
    <xf numFmtId="0" fontId="17" fillId="0" borderId="54" xfId="20" applyFont="1" applyFill="1" applyBorder="1" applyAlignment="1">
      <alignment horizontal="left" wrapText="1"/>
      <protection/>
    </xf>
    <xf numFmtId="0" fontId="17" fillId="0" borderId="54" xfId="0" applyFont="1" applyFill="1" applyBorder="1" applyAlignment="1">
      <alignment horizontal="right"/>
    </xf>
    <xf numFmtId="0" fontId="13" fillId="0" borderId="0" xfId="20" applyFont="1">
      <alignment/>
      <protection/>
    </xf>
    <xf numFmtId="3" fontId="13" fillId="0" borderId="0" xfId="20" applyNumberFormat="1" applyFont="1">
      <alignment/>
      <protection/>
    </xf>
    <xf numFmtId="0" fontId="0" fillId="0" borderId="0" xfId="0" applyFill="1"/>
    <xf numFmtId="0" fontId="0" fillId="0" borderId="6" xfId="0" applyFill="1" applyBorder="1"/>
    <xf numFmtId="0" fontId="0" fillId="0" borderId="54" xfId="20" applyFont="1" applyFill="1" applyBorder="1" applyAlignment="1">
      <alignment horizontal="center"/>
      <protection/>
    </xf>
    <xf numFmtId="49" fontId="8" fillId="0" borderId="54" xfId="20" applyNumberFormat="1" applyFont="1" applyFill="1" applyBorder="1" applyAlignment="1">
      <alignment horizontal="left"/>
      <protection/>
    </xf>
    <xf numFmtId="0" fontId="8" fillId="0" borderId="54" xfId="20" applyFont="1" applyFill="1" applyBorder="1">
      <alignment/>
      <protection/>
    </xf>
    <xf numFmtId="0" fontId="8" fillId="0" borderId="54" xfId="20" applyNumberFormat="1" applyFont="1" applyFill="1" applyBorder="1" applyAlignment="1">
      <alignment horizontal="right"/>
      <protection/>
    </xf>
    <xf numFmtId="0" fontId="8" fillId="0" borderId="13" xfId="20" applyFont="1" applyFill="1" applyBorder="1" applyAlignment="1">
      <alignment horizontal="left" wrapText="1"/>
      <protection/>
    </xf>
    <xf numFmtId="4" fontId="0" fillId="0" borderId="6" xfId="0" applyNumberFormat="1" applyFont="1" applyFill="1" applyBorder="1"/>
    <xf numFmtId="4" fontId="8" fillId="3" borderId="54" xfId="20" applyNumberFormat="1" applyFont="1" applyFill="1" applyBorder="1" applyAlignment="1">
      <alignment horizontal="right"/>
      <protection/>
    </xf>
    <xf numFmtId="0" fontId="0" fillId="3" borderId="54" xfId="20" applyNumberFormat="1" applyFill="1" applyBorder="1" applyAlignment="1">
      <alignment horizontal="right"/>
      <protection/>
    </xf>
    <xf numFmtId="0" fontId="0" fillId="3" borderId="0" xfId="0" applyFill="1"/>
    <xf numFmtId="4" fontId="6" fillId="4" borderId="27" xfId="20" applyNumberFormat="1" applyFont="1" applyFill="1" applyBorder="1">
      <alignment/>
      <protection/>
    </xf>
    <xf numFmtId="4" fontId="6" fillId="4" borderId="36" xfId="0" applyNumberFormat="1" applyFont="1" applyFill="1" applyBorder="1"/>
    <xf numFmtId="4" fontId="6" fillId="4" borderId="52" xfId="0" applyNumberFormat="1" applyFont="1" applyFill="1" applyBorder="1"/>
    <xf numFmtId="0" fontId="7" fillId="4" borderId="24" xfId="0" applyFont="1" applyFill="1" applyBorder="1"/>
    <xf numFmtId="165" fontId="7" fillId="4" borderId="23" xfId="0" applyNumberFormat="1" applyFont="1" applyFill="1" applyBorder="1"/>
    <xf numFmtId="0" fontId="7" fillId="4" borderId="25" xfId="0" applyFont="1" applyFill="1" applyBorder="1"/>
    <xf numFmtId="4" fontId="0" fillId="0" borderId="43" xfId="0" applyNumberFormat="1" applyBorder="1"/>
    <xf numFmtId="4" fontId="0" fillId="0" borderId="30" xfId="0" applyNumberFormat="1" applyBorder="1"/>
    <xf numFmtId="4" fontId="6" fillId="0" borderId="52" xfId="0" applyNumberFormat="1" applyFont="1" applyFill="1" applyBorder="1"/>
    <xf numFmtId="0" fontId="5" fillId="0" borderId="15" xfId="0" applyFont="1" applyBorder="1" applyAlignment="1">
      <alignment horizontal="left"/>
    </xf>
    <xf numFmtId="0" fontId="5" fillId="0" borderId="46" xfId="0" applyFont="1" applyBorder="1" applyAlignment="1">
      <alignment horizontal="left"/>
    </xf>
    <xf numFmtId="0" fontId="6" fillId="0" borderId="60" xfId="0" applyFont="1" applyBorder="1" applyAlignment="1">
      <alignment horizontal="left"/>
    </xf>
    <xf numFmtId="0" fontId="6" fillId="0" borderId="42" xfId="0" applyFont="1" applyBorder="1" applyAlignment="1">
      <alignment horizontal="left"/>
    </xf>
    <xf numFmtId="0" fontId="6" fillId="0" borderId="26" xfId="0" applyFont="1" applyBorder="1" applyAlignment="1">
      <alignment horizontal="left"/>
    </xf>
    <xf numFmtId="0" fontId="0" fillId="0" borderId="0" xfId="0" applyAlignment="1">
      <alignment horizontal="left" wrapText="1"/>
    </xf>
    <xf numFmtId="0" fontId="6" fillId="0" borderId="39" xfId="0" applyFont="1" applyBorder="1" applyAlignment="1">
      <alignment horizontal="left" vertical="center"/>
    </xf>
    <xf numFmtId="0" fontId="0" fillId="0" borderId="37" xfId="0" applyBorder="1" applyAlignment="1">
      <alignment horizontal="left" vertical="center"/>
    </xf>
    <xf numFmtId="0" fontId="0" fillId="0" borderId="40" xfId="0" applyBorder="1" applyAlignment="1">
      <alignment horizontal="left" vertical="center"/>
    </xf>
    <xf numFmtId="0" fontId="0" fillId="0" borderId="61" xfId="0" applyBorder="1" applyAlignment="1">
      <alignment horizontal="left" vertical="center"/>
    </xf>
    <xf numFmtId="0" fontId="0" fillId="0" borderId="56" xfId="0" applyBorder="1" applyAlignment="1">
      <alignment horizontal="left" vertical="center"/>
    </xf>
    <xf numFmtId="0" fontId="6" fillId="0" borderId="62" xfId="0" applyFont="1" applyBorder="1" applyAlignment="1">
      <alignment horizontal="center"/>
    </xf>
    <xf numFmtId="0" fontId="6" fillId="0" borderId="40" xfId="0" applyFont="1" applyBorder="1" applyAlignment="1">
      <alignment horizont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4" xfId="0"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26" xfId="0" applyBorder="1" applyAlignment="1">
      <alignment horizontal="left" vertical="center"/>
    </xf>
    <xf numFmtId="0" fontId="8" fillId="0" borderId="0" xfId="0" applyFont="1" applyAlignment="1">
      <alignment horizontal="left" vertical="top" wrapText="1"/>
    </xf>
    <xf numFmtId="0" fontId="0" fillId="0" borderId="63" xfId="20" applyFont="1" applyBorder="1" applyAlignment="1">
      <alignment horizontal="center"/>
      <protection/>
    </xf>
    <xf numFmtId="0" fontId="0" fillId="0" borderId="64" xfId="20" applyFont="1" applyBorder="1" applyAlignment="1">
      <alignment horizontal="center"/>
      <protection/>
    </xf>
    <xf numFmtId="0" fontId="0" fillId="0" borderId="65" xfId="20" applyFont="1" applyBorder="1" applyAlignment="1">
      <alignment horizontal="center"/>
      <protection/>
    </xf>
    <xf numFmtId="0" fontId="0" fillId="0" borderId="66" xfId="20" applyFont="1" applyBorder="1" applyAlignment="1">
      <alignment horizontal="center"/>
      <protection/>
    </xf>
    <xf numFmtId="0" fontId="0" fillId="0" borderId="51" xfId="20" applyFont="1" applyBorder="1" applyAlignment="1">
      <alignment horizontal="left"/>
      <protection/>
    </xf>
    <xf numFmtId="0" fontId="0" fillId="0" borderId="67" xfId="20" applyFont="1" applyBorder="1" applyAlignment="1">
      <alignment horizontal="left"/>
      <protection/>
    </xf>
    <xf numFmtId="3" fontId="6" fillId="0" borderId="23" xfId="0" applyNumberFormat="1" applyFont="1" applyFill="1" applyBorder="1" applyAlignment="1">
      <alignment horizontal="right"/>
    </xf>
    <xf numFmtId="3" fontId="6" fillId="0" borderId="59" xfId="0" applyNumberFormat="1" applyFont="1" applyFill="1" applyBorder="1" applyAlignment="1">
      <alignment horizontal="right"/>
    </xf>
    <xf numFmtId="0" fontId="14" fillId="0" borderId="13" xfId="20" applyFont="1" applyFill="1" applyBorder="1" applyAlignment="1">
      <alignment horizontal="left" wrapText="1" indent="1"/>
      <protection/>
    </xf>
    <xf numFmtId="0" fontId="0" fillId="0" borderId="0" xfId="0" applyFill="1"/>
    <xf numFmtId="0" fontId="0" fillId="0" borderId="6" xfId="0" applyFill="1" applyBorder="1"/>
    <xf numFmtId="0" fontId="10" fillId="0" borderId="0" xfId="20" applyFont="1" applyAlignment="1">
      <alignment horizontal="center"/>
      <protection/>
    </xf>
    <xf numFmtId="0" fontId="0" fillId="0" borderId="63" xfId="20" applyFont="1" applyFill="1" applyBorder="1" applyAlignment="1">
      <alignment horizontal="center"/>
      <protection/>
    </xf>
    <xf numFmtId="0" fontId="0" fillId="0" borderId="64" xfId="20" applyFont="1" applyFill="1" applyBorder="1" applyAlignment="1">
      <alignment horizontal="center"/>
      <protection/>
    </xf>
    <xf numFmtId="49" fontId="0" fillId="0" borderId="65" xfId="20" applyNumberFormat="1" applyFont="1" applyFill="1" applyBorder="1" applyAlignment="1">
      <alignment horizontal="center"/>
      <protection/>
    </xf>
    <xf numFmtId="0" fontId="0" fillId="0" borderId="66" xfId="20" applyFont="1" applyFill="1" applyBorder="1" applyAlignment="1">
      <alignment horizontal="center"/>
      <protection/>
    </xf>
    <xf numFmtId="0" fontId="0" fillId="0" borderId="51" xfId="20" applyFill="1" applyBorder="1" applyAlignment="1">
      <alignment horizontal="center" shrinkToFit="1"/>
      <protection/>
    </xf>
    <xf numFmtId="0" fontId="0" fillId="0" borderId="67" xfId="20" applyFill="1" applyBorder="1" applyAlignment="1">
      <alignment horizontal="center" shrinkToFit="1"/>
      <protection/>
    </xf>
    <xf numFmtId="0" fontId="17" fillId="0" borderId="13" xfId="20" applyFont="1" applyFill="1" applyBorder="1" applyAlignment="1">
      <alignment horizontal="left" wrapText="1"/>
      <protection/>
    </xf>
    <xf numFmtId="0" fontId="0" fillId="0" borderId="0" xfId="0" applyFill="1" applyAlignment="1">
      <alignment horizontal="left" wrapText="1"/>
    </xf>
    <xf numFmtId="3" fontId="17" fillId="0" borderId="13" xfId="20" applyNumberFormat="1" applyFont="1" applyFill="1" applyBorder="1" applyAlignment="1">
      <alignment horizontal="left" wrapText="1"/>
      <protection/>
    </xf>
    <xf numFmtId="0" fontId="14" fillId="5" borderId="13" xfId="20" applyFont="1" applyFill="1" applyBorder="1" applyAlignment="1">
      <alignment horizontal="left" wrapText="1" indent="1"/>
      <protection/>
    </xf>
    <xf numFmtId="0" fontId="0" fillId="5" borderId="0" xfId="0" applyFill="1"/>
    <xf numFmtId="0" fontId="0" fillId="5" borderId="6" xfId="0" applyFill="1" applyBorder="1"/>
  </cellXfs>
  <cellStyles count="7">
    <cellStyle name="Normal" xfId="0"/>
    <cellStyle name="Percent" xfId="15"/>
    <cellStyle name="Currency" xfId="16"/>
    <cellStyle name="Currency [0]" xfId="17"/>
    <cellStyle name="Comma" xfId="18"/>
    <cellStyle name="Comma [0]" xfId="19"/>
    <cellStyle name="normální_POL.XL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onika\Downloads\v&#253;kaz%20v&#253;m&#283;r%20so000,%20ul.jir&#225;sk..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onika\Downloads\v&#253;kaz%20v&#253;m&#283;r%20so100,%20ul.jir&#225;s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ow r="4">
          <cell r="A4">
            <v>0</v>
          </cell>
          <cell r="C4" t="str">
            <v>Vedlejší a ostatní náklady</v>
          </cell>
        </row>
        <row r="6">
          <cell r="A6">
            <v>0</v>
          </cell>
          <cell r="C6" t="str">
            <v>Oprava chodníků v ulici Jiráskova v Dačicích.</v>
          </cell>
        </row>
        <row r="7">
          <cell r="G7">
            <v>0</v>
          </cell>
        </row>
      </sheetData>
      <sheetData sheetId="1">
        <row r="1">
          <cell r="H1">
            <v>0</v>
          </cell>
        </row>
        <row r="8">
          <cell r="E8">
            <v>0</v>
          </cell>
          <cell r="F8">
            <v>0</v>
          </cell>
          <cell r="G8">
            <v>0</v>
          </cell>
          <cell r="H8">
            <v>0</v>
          </cell>
          <cell r="I8">
            <v>0</v>
          </cell>
        </row>
        <row r="14">
          <cell r="H14">
            <v>0</v>
          </cell>
        </row>
      </sheetData>
      <sheetData sheetId="2">
        <row r="7">
          <cell r="B7" t="str">
            <v>11</v>
          </cell>
          <cell r="C7" t="str">
            <v>Přípravné a přidružené práce</v>
          </cell>
        </row>
        <row r="37">
          <cell r="BB37">
            <v>0</v>
          </cell>
          <cell r="BC37">
            <v>0</v>
          </cell>
          <cell r="BD37">
            <v>0</v>
          </cell>
          <cell r="BE37">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ow r="4">
          <cell r="A4">
            <v>0</v>
          </cell>
          <cell r="C4" t="str">
            <v>SO 100 oprava chodníků, výměna povrchu.</v>
          </cell>
        </row>
        <row r="6">
          <cell r="A6">
            <v>0</v>
          </cell>
          <cell r="C6" t="str">
            <v>Oprava chodníků v ulici Jiráskova v Dačicích.</v>
          </cell>
        </row>
        <row r="7">
          <cell r="G7">
            <v>0</v>
          </cell>
        </row>
      </sheetData>
      <sheetData sheetId="1">
        <row r="1">
          <cell r="H1">
            <v>0</v>
          </cell>
        </row>
        <row r="17">
          <cell r="E17">
            <v>0</v>
          </cell>
          <cell r="F17">
            <v>0</v>
          </cell>
          <cell r="G17">
            <v>0</v>
          </cell>
          <cell r="H17">
            <v>0</v>
          </cell>
          <cell r="I17">
            <v>0</v>
          </cell>
        </row>
        <row r="23">
          <cell r="H23">
            <v>0</v>
          </cell>
        </row>
      </sheetData>
      <sheetData sheetId="2">
        <row r="7">
          <cell r="B7" t="str">
            <v>1</v>
          </cell>
          <cell r="C7" t="str">
            <v>Zemní práce</v>
          </cell>
        </row>
        <row r="31">
          <cell r="BB31">
            <v>0</v>
          </cell>
          <cell r="BC31">
            <v>0</v>
          </cell>
          <cell r="BD31">
            <v>0</v>
          </cell>
          <cell r="BE31">
            <v>0</v>
          </cell>
        </row>
        <row r="32">
          <cell r="B32" t="str">
            <v>2</v>
          </cell>
          <cell r="C32" t="str">
            <v>Základy,zvláštní zakládání</v>
          </cell>
        </row>
        <row r="37">
          <cell r="BB37">
            <v>0</v>
          </cell>
          <cell r="BC37">
            <v>0</v>
          </cell>
          <cell r="BD37">
            <v>0</v>
          </cell>
          <cell r="BE37">
            <v>0</v>
          </cell>
        </row>
        <row r="38">
          <cell r="B38" t="str">
            <v>3</v>
          </cell>
          <cell r="C38" t="str">
            <v>Svislé a kompletní konstrukce</v>
          </cell>
        </row>
        <row r="48">
          <cell r="BB48">
            <v>0</v>
          </cell>
          <cell r="BC48">
            <v>0</v>
          </cell>
          <cell r="BD48">
            <v>0</v>
          </cell>
          <cell r="BE48">
            <v>0</v>
          </cell>
        </row>
        <row r="49">
          <cell r="B49" t="str">
            <v>4</v>
          </cell>
          <cell r="C49" t="str">
            <v>Vodorovné konstrukce</v>
          </cell>
        </row>
        <row r="57">
          <cell r="BB57">
            <v>0</v>
          </cell>
          <cell r="BC57">
            <v>0</v>
          </cell>
          <cell r="BD57">
            <v>0</v>
          </cell>
          <cell r="BE57">
            <v>0</v>
          </cell>
        </row>
        <row r="58">
          <cell r="B58" t="str">
            <v>5</v>
          </cell>
          <cell r="C58" t="str">
            <v>Komunikace</v>
          </cell>
        </row>
        <row r="74">
          <cell r="BB74">
            <v>0</v>
          </cell>
          <cell r="BC74">
            <v>0</v>
          </cell>
          <cell r="BD74">
            <v>0</v>
          </cell>
          <cell r="BE74">
            <v>0</v>
          </cell>
        </row>
        <row r="75">
          <cell r="B75" t="str">
            <v>8</v>
          </cell>
          <cell r="C75" t="str">
            <v>Trubní vedení</v>
          </cell>
        </row>
        <row r="82">
          <cell r="BB82">
            <v>0</v>
          </cell>
          <cell r="BC82">
            <v>0</v>
          </cell>
          <cell r="BD82">
            <v>0</v>
          </cell>
          <cell r="BE82">
            <v>0</v>
          </cell>
        </row>
        <row r="83">
          <cell r="B83" t="str">
            <v>91</v>
          </cell>
          <cell r="C83" t="str">
            <v>Doplňující práce na komunikaci</v>
          </cell>
        </row>
        <row r="101">
          <cell r="BB101">
            <v>0</v>
          </cell>
          <cell r="BC101">
            <v>0</v>
          </cell>
          <cell r="BD101">
            <v>0</v>
          </cell>
          <cell r="BE101">
            <v>0</v>
          </cell>
        </row>
        <row r="102">
          <cell r="B102" t="str">
            <v>97</v>
          </cell>
          <cell r="C102" t="str">
            <v>Prorážení otvorů</v>
          </cell>
        </row>
        <row r="117">
          <cell r="BB117">
            <v>0</v>
          </cell>
          <cell r="BC117">
            <v>0</v>
          </cell>
          <cell r="BD117">
            <v>0</v>
          </cell>
          <cell r="BE117">
            <v>0</v>
          </cell>
        </row>
        <row r="118">
          <cell r="B118" t="str">
            <v>99</v>
          </cell>
          <cell r="C118" t="str">
            <v>Staveništní přesun hmot</v>
          </cell>
        </row>
        <row r="121">
          <cell r="BB121">
            <v>0</v>
          </cell>
          <cell r="BC121">
            <v>0</v>
          </cell>
          <cell r="BD121">
            <v>0</v>
          </cell>
          <cell r="BE121">
            <v>0</v>
          </cell>
        </row>
        <row r="122">
          <cell r="B122" t="str">
            <v>M46</v>
          </cell>
          <cell r="C122" t="str">
            <v>Zemní práce při montážích</v>
          </cell>
        </row>
        <row r="126">
          <cell r="BA126">
            <v>0</v>
          </cell>
          <cell r="BB126">
            <v>0</v>
          </cell>
          <cell r="BC126">
            <v>0</v>
          </cell>
          <cell r="BE126">
            <v>0</v>
          </cell>
        </row>
      </sheetData>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5"/>
  <sheetViews>
    <sheetView workbookViewId="0" topLeftCell="A1">
      <selection activeCell="D22" sqref="D22"/>
    </sheetView>
  </sheetViews>
  <sheetFormatPr defaultColWidth="9.00390625" defaultRowHeight="12.75"/>
  <cols>
    <col min="1" max="1" width="11.25390625" style="0" customWidth="1"/>
    <col min="2" max="2" width="15.00390625" style="0" customWidth="1"/>
    <col min="3" max="3" width="15.875" style="0" customWidth="1"/>
    <col min="4" max="4" width="14.75390625" style="0" customWidth="1"/>
    <col min="5" max="5" width="13.875" style="0" customWidth="1"/>
    <col min="6" max="6" width="18.625" style="0" customWidth="1"/>
    <col min="7" max="7" width="5.125" style="0" customWidth="1"/>
  </cols>
  <sheetData>
    <row r="1" spans="1:7" ht="21.75" customHeight="1">
      <c r="A1" s="1" t="s">
        <v>36</v>
      </c>
      <c r="B1" s="2"/>
      <c r="C1" s="2"/>
      <c r="D1" s="2"/>
      <c r="E1" s="2"/>
      <c r="F1" s="2"/>
      <c r="G1" s="2"/>
    </row>
    <row r="2" ht="15" customHeight="1" thickBot="1"/>
    <row r="3" spans="1:7" ht="12.95" customHeight="1">
      <c r="A3" s="3" t="s">
        <v>0</v>
      </c>
      <c r="B3" s="4"/>
      <c r="C3" s="5" t="s">
        <v>1</v>
      </c>
      <c r="D3" s="5"/>
      <c r="E3" s="5"/>
      <c r="F3" s="5" t="s">
        <v>2</v>
      </c>
      <c r="G3" s="6"/>
    </row>
    <row r="4" spans="1:7" ht="12.95" customHeight="1">
      <c r="A4" s="7"/>
      <c r="B4" s="8"/>
      <c r="C4" s="9"/>
      <c r="D4" s="10"/>
      <c r="E4" s="10"/>
      <c r="F4" s="11"/>
      <c r="G4" s="12"/>
    </row>
    <row r="5" spans="1:7" ht="12.95" customHeight="1">
      <c r="A5" s="13" t="s">
        <v>4</v>
      </c>
      <c r="B5" s="14"/>
      <c r="C5" s="15" t="s">
        <v>5</v>
      </c>
      <c r="D5" s="15"/>
      <c r="E5" s="15"/>
      <c r="F5" s="16" t="s">
        <v>6</v>
      </c>
      <c r="G5" s="17"/>
    </row>
    <row r="6" spans="1:7" ht="12.95" customHeight="1">
      <c r="A6" s="7"/>
      <c r="B6" s="8"/>
      <c r="C6" s="9" t="s">
        <v>41</v>
      </c>
      <c r="D6" s="10"/>
      <c r="E6" s="10"/>
      <c r="F6" s="18"/>
      <c r="G6" s="12"/>
    </row>
    <row r="7" spans="1:9" ht="12.75">
      <c r="A7" s="13" t="s">
        <v>7</v>
      </c>
      <c r="B7" s="15"/>
      <c r="C7" s="217" t="s">
        <v>35</v>
      </c>
      <c r="D7" s="218"/>
      <c r="E7" s="19" t="s">
        <v>8</v>
      </c>
      <c r="F7" s="20"/>
      <c r="G7" s="21">
        <v>0</v>
      </c>
      <c r="H7" s="22"/>
      <c r="I7" s="22"/>
    </row>
    <row r="8" spans="1:7" ht="12.75">
      <c r="A8" s="13" t="s">
        <v>9</v>
      </c>
      <c r="B8" s="15"/>
      <c r="C8" s="217" t="s">
        <v>39</v>
      </c>
      <c r="D8" s="218"/>
      <c r="E8" s="16" t="s">
        <v>10</v>
      </c>
      <c r="F8" s="15"/>
      <c r="G8" s="23">
        <f>IF(PocetMJ=0,,ROUND((F30+F32)/PocetMJ,1))</f>
        <v>0</v>
      </c>
    </row>
    <row r="9" spans="1:7" ht="12.75">
      <c r="A9" s="24" t="s">
        <v>11</v>
      </c>
      <c r="B9" s="25"/>
      <c r="C9" s="25"/>
      <c r="D9" s="25"/>
      <c r="E9" s="26" t="s">
        <v>12</v>
      </c>
      <c r="F9" s="25"/>
      <c r="G9" s="27"/>
    </row>
    <row r="10" spans="1:57" ht="12.75">
      <c r="A10" s="28" t="s">
        <v>13</v>
      </c>
      <c r="B10" s="11"/>
      <c r="C10" s="11"/>
      <c r="D10" s="11"/>
      <c r="E10" s="29" t="s">
        <v>14</v>
      </c>
      <c r="F10" s="66"/>
      <c r="G10" s="12"/>
      <c r="BA10" s="30"/>
      <c r="BB10" s="30"/>
      <c r="BC10" s="30"/>
      <c r="BD10" s="30"/>
      <c r="BE10" s="30"/>
    </row>
    <row r="11" spans="1:7" ht="12.75">
      <c r="A11" s="28"/>
      <c r="B11" s="66" t="s">
        <v>28</v>
      </c>
      <c r="C11" s="11"/>
      <c r="D11" s="11"/>
      <c r="E11" s="219"/>
      <c r="F11" s="220"/>
      <c r="G11" s="221"/>
    </row>
    <row r="12" spans="1:7" ht="28.5" customHeight="1" thickBot="1">
      <c r="A12" s="31" t="s">
        <v>15</v>
      </c>
      <c r="B12" s="32"/>
      <c r="C12" s="32"/>
      <c r="D12" s="32"/>
      <c r="E12" s="33"/>
      <c r="F12" s="33"/>
      <c r="G12" s="34"/>
    </row>
    <row r="13" spans="1:7" ht="17.25" customHeight="1" thickBot="1">
      <c r="A13" s="223" t="s">
        <v>34</v>
      </c>
      <c r="B13" s="224"/>
      <c r="C13" s="225"/>
      <c r="D13" s="65" t="s">
        <v>33</v>
      </c>
      <c r="E13" s="64" t="s">
        <v>32</v>
      </c>
      <c r="F13" s="228" t="s">
        <v>31</v>
      </c>
      <c r="G13" s="229"/>
    </row>
    <row r="14" spans="1:7" ht="15.95" customHeight="1">
      <c r="A14" s="63" t="s">
        <v>37</v>
      </c>
      <c r="B14" s="226" t="s">
        <v>38</v>
      </c>
      <c r="C14" s="227"/>
      <c r="D14" s="62">
        <f>SUM('so000 Krycí list'!Zaklad22)</f>
        <v>0</v>
      </c>
      <c r="E14" s="58">
        <f aca="true" t="shared" si="0" ref="E14:E22">SUM(D14*0.21)</f>
        <v>0</v>
      </c>
      <c r="F14" s="58">
        <f aca="true" t="shared" si="1" ref="F14:F22">SUM(D14+E14)</f>
        <v>0</v>
      </c>
      <c r="G14" s="57" t="s">
        <v>27</v>
      </c>
    </row>
    <row r="15" spans="1:7" ht="15.95" customHeight="1">
      <c r="A15" s="67" t="s">
        <v>42</v>
      </c>
      <c r="B15" s="230" t="s">
        <v>40</v>
      </c>
      <c r="C15" s="231"/>
      <c r="D15" s="59">
        <f>SUM('so100 Krycí list'!Zaklad22)</f>
        <v>0</v>
      </c>
      <c r="E15" s="58">
        <f t="shared" si="0"/>
        <v>0</v>
      </c>
      <c r="F15" s="58">
        <f t="shared" si="1"/>
        <v>0</v>
      </c>
      <c r="G15" s="57" t="s">
        <v>27</v>
      </c>
    </row>
    <row r="16" spans="1:7" ht="15.95" customHeight="1">
      <c r="A16" s="60"/>
      <c r="B16" s="230"/>
      <c r="C16" s="231"/>
      <c r="D16" s="59"/>
      <c r="E16" s="58">
        <f t="shared" si="0"/>
        <v>0</v>
      </c>
      <c r="F16" s="58">
        <f t="shared" si="1"/>
        <v>0</v>
      </c>
      <c r="G16" s="57" t="s">
        <v>27</v>
      </c>
    </row>
    <row r="17" spans="1:7" ht="15.95" customHeight="1">
      <c r="A17" s="60"/>
      <c r="B17" s="230"/>
      <c r="C17" s="231"/>
      <c r="D17" s="59"/>
      <c r="E17" s="58">
        <f t="shared" si="0"/>
        <v>0</v>
      </c>
      <c r="F17" s="58">
        <f t="shared" si="1"/>
        <v>0</v>
      </c>
      <c r="G17" s="57" t="s">
        <v>27</v>
      </c>
    </row>
    <row r="18" spans="1:7" ht="15.95" customHeight="1">
      <c r="A18" s="60"/>
      <c r="B18" s="230"/>
      <c r="C18" s="231"/>
      <c r="D18" s="61"/>
      <c r="E18" s="58">
        <f t="shared" si="0"/>
        <v>0</v>
      </c>
      <c r="F18" s="58">
        <f t="shared" si="1"/>
        <v>0</v>
      </c>
      <c r="G18" s="57" t="s">
        <v>27</v>
      </c>
    </row>
    <row r="19" spans="1:7" ht="15.95" customHeight="1">
      <c r="A19" s="60"/>
      <c r="B19" s="230"/>
      <c r="C19" s="231"/>
      <c r="D19" s="59"/>
      <c r="E19" s="58">
        <f t="shared" si="0"/>
        <v>0</v>
      </c>
      <c r="F19" s="58">
        <f t="shared" si="1"/>
        <v>0</v>
      </c>
      <c r="G19" s="57" t="s">
        <v>27</v>
      </c>
    </row>
    <row r="20" spans="1:7" ht="15.95" customHeight="1">
      <c r="A20" s="60"/>
      <c r="B20" s="230"/>
      <c r="C20" s="231"/>
      <c r="D20" s="59"/>
      <c r="E20" s="58">
        <f t="shared" si="0"/>
        <v>0</v>
      </c>
      <c r="F20" s="58">
        <f t="shared" si="1"/>
        <v>0</v>
      </c>
      <c r="G20" s="57" t="s">
        <v>27</v>
      </c>
    </row>
    <row r="21" spans="1:7" ht="15.95" customHeight="1" thickBot="1">
      <c r="A21" s="56"/>
      <c r="B21" s="232"/>
      <c r="C21" s="233"/>
      <c r="D21" s="55"/>
      <c r="E21" s="54">
        <f t="shared" si="0"/>
        <v>0</v>
      </c>
      <c r="F21" s="54">
        <f t="shared" si="1"/>
        <v>0</v>
      </c>
      <c r="G21" s="53" t="s">
        <v>27</v>
      </c>
    </row>
    <row r="22" spans="1:7" ht="15.95" customHeight="1" thickBot="1">
      <c r="A22" s="52"/>
      <c r="B22" s="234" t="s">
        <v>30</v>
      </c>
      <c r="C22" s="235"/>
      <c r="D22" s="51">
        <f>SUM(D14:D21)</f>
        <v>0</v>
      </c>
      <c r="E22" s="50">
        <f t="shared" si="0"/>
        <v>0</v>
      </c>
      <c r="F22" s="50">
        <f t="shared" si="1"/>
        <v>0</v>
      </c>
      <c r="G22" s="49" t="s">
        <v>27</v>
      </c>
    </row>
    <row r="23" spans="1:7" ht="12.75">
      <c r="A23" s="3" t="s">
        <v>16</v>
      </c>
      <c r="B23" s="5"/>
      <c r="C23" s="35" t="s">
        <v>17</v>
      </c>
      <c r="D23" s="5"/>
      <c r="E23" s="35" t="s">
        <v>18</v>
      </c>
      <c r="F23" s="5"/>
      <c r="G23" s="6"/>
    </row>
    <row r="24" spans="1:7" ht="12.75">
      <c r="A24" s="13"/>
      <c r="B24" s="15" t="s">
        <v>35</v>
      </c>
      <c r="C24" s="16" t="s">
        <v>19</v>
      </c>
      <c r="D24" s="15"/>
      <c r="E24" s="16" t="s">
        <v>19</v>
      </c>
      <c r="F24" s="15"/>
      <c r="G24" s="17"/>
    </row>
    <row r="25" spans="1:7" ht="12.75">
      <c r="A25" s="28" t="s">
        <v>20</v>
      </c>
      <c r="B25" s="36"/>
      <c r="C25" s="29" t="s">
        <v>20</v>
      </c>
      <c r="D25" s="11"/>
      <c r="E25" s="29" t="s">
        <v>20</v>
      </c>
      <c r="F25" s="11"/>
      <c r="G25" s="12"/>
    </row>
    <row r="26" spans="1:7" ht="12.75">
      <c r="A26" s="28"/>
      <c r="B26" s="37"/>
      <c r="C26" s="29" t="s">
        <v>21</v>
      </c>
      <c r="D26" s="11"/>
      <c r="E26" s="29" t="s">
        <v>22</v>
      </c>
      <c r="F26" s="11"/>
      <c r="G26" s="12"/>
    </row>
    <row r="27" spans="1:7" ht="12.75">
      <c r="A27" s="28"/>
      <c r="B27" s="11"/>
      <c r="C27" s="29"/>
      <c r="D27" s="11"/>
      <c r="E27" s="29"/>
      <c r="F27" s="11"/>
      <c r="G27" s="12"/>
    </row>
    <row r="28" spans="1:7" ht="97.5" customHeight="1">
      <c r="A28" s="28"/>
      <c r="B28" s="11"/>
      <c r="C28" s="29"/>
      <c r="D28" s="11"/>
      <c r="E28" s="29"/>
      <c r="F28" s="11"/>
      <c r="G28" s="12"/>
    </row>
    <row r="29" spans="1:7" ht="12.75">
      <c r="A29" s="13" t="s">
        <v>23</v>
      </c>
      <c r="B29" s="15"/>
      <c r="C29" s="38">
        <v>0</v>
      </c>
      <c r="D29" s="15" t="s">
        <v>24</v>
      </c>
      <c r="E29" s="16"/>
      <c r="F29" s="39"/>
      <c r="G29" s="17"/>
    </row>
    <row r="30" spans="1:7" ht="12.75">
      <c r="A30" s="13" t="s">
        <v>23</v>
      </c>
      <c r="B30" s="15"/>
      <c r="C30" s="38">
        <v>15</v>
      </c>
      <c r="D30" s="15" t="s">
        <v>24</v>
      </c>
      <c r="E30" s="16"/>
      <c r="F30" s="39"/>
      <c r="G30" s="17"/>
    </row>
    <row r="31" spans="1:7" ht="12.75">
      <c r="A31" s="13" t="s">
        <v>25</v>
      </c>
      <c r="B31" s="15"/>
      <c r="C31" s="38">
        <v>15</v>
      </c>
      <c r="D31" s="15" t="s">
        <v>24</v>
      </c>
      <c r="E31" s="16"/>
      <c r="F31" s="40"/>
      <c r="G31" s="27"/>
    </row>
    <row r="32" spans="1:7" ht="12.75">
      <c r="A32" s="13" t="s">
        <v>23</v>
      </c>
      <c r="B32" s="15"/>
      <c r="C32" s="38">
        <v>21</v>
      </c>
      <c r="D32" s="15" t="s">
        <v>24</v>
      </c>
      <c r="E32" s="16"/>
      <c r="F32" s="39">
        <f>SUM(D22)</f>
        <v>0</v>
      </c>
      <c r="G32" s="17"/>
    </row>
    <row r="33" spans="1:7" ht="12.75">
      <c r="A33" s="13" t="s">
        <v>25</v>
      </c>
      <c r="B33" s="15"/>
      <c r="C33" s="38">
        <v>21</v>
      </c>
      <c r="D33" s="15" t="s">
        <v>24</v>
      </c>
      <c r="E33" s="16"/>
      <c r="F33" s="40">
        <f>SUM(E22)</f>
        <v>0</v>
      </c>
      <c r="G33" s="27"/>
    </row>
    <row r="34" spans="1:7" s="46" customFormat="1" ht="19.5" customHeight="1" thickBot="1">
      <c r="A34" s="41" t="s">
        <v>29</v>
      </c>
      <c r="B34" s="42"/>
      <c r="C34" s="42"/>
      <c r="D34" s="42"/>
      <c r="E34" s="43"/>
      <c r="F34" s="44">
        <f>SUM(F22)</f>
        <v>0</v>
      </c>
      <c r="G34" s="45"/>
    </row>
    <row r="36" spans="1:8" ht="12.75">
      <c r="A36" s="47" t="s">
        <v>26</v>
      </c>
      <c r="B36" s="47"/>
      <c r="C36" s="47"/>
      <c r="D36" s="47"/>
      <c r="E36" s="47"/>
      <c r="F36" s="47"/>
      <c r="G36" s="47"/>
      <c r="H36" t="s">
        <v>3</v>
      </c>
    </row>
    <row r="37" spans="1:8" ht="14.25" customHeight="1">
      <c r="A37" s="47"/>
      <c r="B37" s="236"/>
      <c r="C37" s="236"/>
      <c r="D37" s="236"/>
      <c r="E37" s="236"/>
      <c r="F37" s="236"/>
      <c r="G37" s="236"/>
      <c r="H37" t="s">
        <v>3</v>
      </c>
    </row>
    <row r="38" spans="1:8" ht="12.75" customHeight="1">
      <c r="A38" s="48"/>
      <c r="B38" s="236"/>
      <c r="C38" s="236"/>
      <c r="D38" s="236"/>
      <c r="E38" s="236"/>
      <c r="F38" s="236"/>
      <c r="G38" s="236"/>
      <c r="H38" t="s">
        <v>3</v>
      </c>
    </row>
    <row r="39" spans="1:8" ht="12.75">
      <c r="A39" s="48"/>
      <c r="B39" s="236"/>
      <c r="C39" s="236"/>
      <c r="D39" s="236"/>
      <c r="E39" s="236"/>
      <c r="F39" s="236"/>
      <c r="G39" s="236"/>
      <c r="H39" t="s">
        <v>3</v>
      </c>
    </row>
    <row r="40" spans="1:8" ht="12.75">
      <c r="A40" s="48"/>
      <c r="B40" s="236"/>
      <c r="C40" s="236"/>
      <c r="D40" s="236"/>
      <c r="E40" s="236"/>
      <c r="F40" s="236"/>
      <c r="G40" s="236"/>
      <c r="H40" t="s">
        <v>3</v>
      </c>
    </row>
    <row r="41" spans="1:8" ht="12.75">
      <c r="A41" s="48"/>
      <c r="B41" s="236"/>
      <c r="C41" s="236"/>
      <c r="D41" s="236"/>
      <c r="E41" s="236"/>
      <c r="F41" s="236"/>
      <c r="G41" s="236"/>
      <c r="H41" t="s">
        <v>3</v>
      </c>
    </row>
    <row r="42" spans="1:8" ht="12.75">
      <c r="A42" s="48"/>
      <c r="B42" s="236"/>
      <c r="C42" s="236"/>
      <c r="D42" s="236"/>
      <c r="E42" s="236"/>
      <c r="F42" s="236"/>
      <c r="G42" s="236"/>
      <c r="H42" t="s">
        <v>3</v>
      </c>
    </row>
    <row r="43" spans="1:8" ht="12.75">
      <c r="A43" s="48"/>
      <c r="B43" s="236"/>
      <c r="C43" s="236"/>
      <c r="D43" s="236"/>
      <c r="E43" s="236"/>
      <c r="F43" s="236"/>
      <c r="G43" s="236"/>
      <c r="H43" t="s">
        <v>3</v>
      </c>
    </row>
    <row r="44" spans="1:8" ht="12.75">
      <c r="A44" s="48"/>
      <c r="B44" s="236"/>
      <c r="C44" s="236"/>
      <c r="D44" s="236"/>
      <c r="E44" s="236"/>
      <c r="F44" s="236"/>
      <c r="G44" s="236"/>
      <c r="H44" t="s">
        <v>3</v>
      </c>
    </row>
    <row r="45" spans="1:8" ht="3" customHeight="1">
      <c r="A45" s="48"/>
      <c r="B45" s="236"/>
      <c r="C45" s="236"/>
      <c r="D45" s="236"/>
      <c r="E45" s="236"/>
      <c r="F45" s="236"/>
      <c r="G45" s="236"/>
      <c r="H45" t="s">
        <v>3</v>
      </c>
    </row>
    <row r="46" spans="2:7" ht="12.75">
      <c r="B46" s="222"/>
      <c r="C46" s="222"/>
      <c r="D46" s="222"/>
      <c r="E46" s="222"/>
      <c r="F46" s="222"/>
      <c r="G46" s="222"/>
    </row>
    <row r="47" spans="2:7" ht="12.75">
      <c r="B47" s="222"/>
      <c r="C47" s="222"/>
      <c r="D47" s="222"/>
      <c r="E47" s="222"/>
      <c r="F47" s="222"/>
      <c r="G47" s="222"/>
    </row>
    <row r="48" spans="2:7" ht="12.75">
      <c r="B48" s="222"/>
      <c r="C48" s="222"/>
      <c r="D48" s="222"/>
      <c r="E48" s="222"/>
      <c r="F48" s="222"/>
      <c r="G48" s="222"/>
    </row>
    <row r="49" spans="2:7" ht="12.75">
      <c r="B49" s="222"/>
      <c r="C49" s="222"/>
      <c r="D49" s="222"/>
      <c r="E49" s="222"/>
      <c r="F49" s="222"/>
      <c r="G49" s="222"/>
    </row>
    <row r="50" spans="2:7" ht="12.75">
      <c r="B50" s="222"/>
      <c r="C50" s="222"/>
      <c r="D50" s="222"/>
      <c r="E50" s="222"/>
      <c r="F50" s="222"/>
      <c r="G50" s="222"/>
    </row>
    <row r="51" spans="2:7" ht="12.75">
      <c r="B51" s="222"/>
      <c r="C51" s="222"/>
      <c r="D51" s="222"/>
      <c r="E51" s="222"/>
      <c r="F51" s="222"/>
      <c r="G51" s="222"/>
    </row>
    <row r="52" spans="2:7" ht="12.75">
      <c r="B52" s="222"/>
      <c r="C52" s="222"/>
      <c r="D52" s="222"/>
      <c r="E52" s="222"/>
      <c r="F52" s="222"/>
      <c r="G52" s="222"/>
    </row>
    <row r="53" spans="2:7" ht="12.75">
      <c r="B53" s="222"/>
      <c r="C53" s="222"/>
      <c r="D53" s="222"/>
      <c r="E53" s="222"/>
      <c r="F53" s="222"/>
      <c r="G53" s="222"/>
    </row>
    <row r="54" spans="2:7" ht="12.75">
      <c r="B54" s="222"/>
      <c r="C54" s="222"/>
      <c r="D54" s="222"/>
      <c r="E54" s="222"/>
      <c r="F54" s="222"/>
      <c r="G54" s="222"/>
    </row>
    <row r="55" spans="2:7" ht="12.75">
      <c r="B55" s="222"/>
      <c r="C55" s="222"/>
      <c r="D55" s="222"/>
      <c r="E55" s="222"/>
      <c r="F55" s="222"/>
      <c r="G55" s="222"/>
    </row>
  </sheetData>
  <sheetProtection password="EA73" sheet="1" objects="1" scenarios="1"/>
  <mergeCells count="25">
    <mergeCell ref="B47:G47"/>
    <mergeCell ref="B48:G48"/>
    <mergeCell ref="B37:G45"/>
    <mergeCell ref="B55:G55"/>
    <mergeCell ref="B49:G49"/>
    <mergeCell ref="B50:G50"/>
    <mergeCell ref="B51:G51"/>
    <mergeCell ref="B52:G52"/>
    <mergeCell ref="B53:G53"/>
    <mergeCell ref="B54:G54"/>
    <mergeCell ref="C7:D7"/>
    <mergeCell ref="C8:D8"/>
    <mergeCell ref="E11:G11"/>
    <mergeCell ref="B46:G46"/>
    <mergeCell ref="A13:C13"/>
    <mergeCell ref="B14:C14"/>
    <mergeCell ref="F13:G13"/>
    <mergeCell ref="B15:C15"/>
    <mergeCell ref="B16:C16"/>
    <mergeCell ref="B17:C17"/>
    <mergeCell ref="B19:C19"/>
    <mergeCell ref="B18:C18"/>
    <mergeCell ref="B20:C20"/>
    <mergeCell ref="B21:C21"/>
    <mergeCell ref="B22:C22"/>
  </mergeCells>
  <printOptions/>
  <pageMargins left="0.5905511811023623" right="0.3937007874015748" top="0.984251968503937" bottom="0.984251968503937" header="0.5118110236220472" footer="0.5118110236220472"/>
  <pageSetup horizontalDpi="300" verticalDpi="300" orientation="portrait" paperSize="9" r:id="rId1"/>
  <headerFooter alignWithMargins="0">
    <oddFooter>&amp;CStrana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5"/>
  <sheetViews>
    <sheetView workbookViewId="0" topLeftCell="A4">
      <selection activeCell="C18" sqref="C18 C20"/>
    </sheetView>
  </sheetViews>
  <sheetFormatPr defaultColWidth="9.00390625" defaultRowHeight="12.75"/>
  <cols>
    <col min="1" max="1" width="2.00390625" style="0" customWidth="1"/>
    <col min="2" max="2" width="15.00390625" style="0" customWidth="1"/>
    <col min="3" max="3" width="15.875" style="0" customWidth="1"/>
    <col min="4" max="4" width="14.625" style="0" customWidth="1"/>
    <col min="5" max="5" width="12.625" style="0" customWidth="1"/>
    <col min="6" max="6" width="19.75390625" style="0" customWidth="1"/>
    <col min="7" max="7" width="14.125" style="0" customWidth="1"/>
  </cols>
  <sheetData>
    <row r="1" spans="1:7" ht="21.75" customHeight="1">
      <c r="A1" s="1" t="s">
        <v>43</v>
      </c>
      <c r="B1" s="2"/>
      <c r="C1" s="2"/>
      <c r="D1" s="2"/>
      <c r="E1" s="2"/>
      <c r="F1" s="2"/>
      <c r="G1" s="2"/>
    </row>
    <row r="2" ht="15" customHeight="1" thickBot="1"/>
    <row r="3" spans="1:7" ht="12.95" customHeight="1">
      <c r="A3" s="3" t="s">
        <v>0</v>
      </c>
      <c r="B3" s="4"/>
      <c r="C3" s="5" t="s">
        <v>1</v>
      </c>
      <c r="D3" s="5"/>
      <c r="E3" s="5"/>
      <c r="F3" s="5" t="s">
        <v>2</v>
      </c>
      <c r="G3" s="6"/>
    </row>
    <row r="4" spans="1:7" ht="12.95" customHeight="1">
      <c r="A4" s="7"/>
      <c r="B4" s="8"/>
      <c r="C4" s="9" t="s">
        <v>44</v>
      </c>
      <c r="D4" s="10"/>
      <c r="E4" s="10"/>
      <c r="F4" s="11"/>
      <c r="G4" s="12"/>
    </row>
    <row r="5" spans="1:7" ht="12.95" customHeight="1">
      <c r="A5" s="13" t="s">
        <v>4</v>
      </c>
      <c r="B5" s="14"/>
      <c r="C5" s="15" t="s">
        <v>5</v>
      </c>
      <c r="D5" s="15"/>
      <c r="E5" s="15"/>
      <c r="F5" s="16" t="s">
        <v>6</v>
      </c>
      <c r="G5" s="17"/>
    </row>
    <row r="6" spans="1:7" ht="12.95" customHeight="1">
      <c r="A6" s="7"/>
      <c r="B6" s="8"/>
      <c r="C6" s="9" t="s">
        <v>41</v>
      </c>
      <c r="D6" s="10"/>
      <c r="E6" s="10"/>
      <c r="F6" s="18"/>
      <c r="G6" s="12"/>
    </row>
    <row r="7" spans="1:9" ht="12.75">
      <c r="A7" s="13" t="s">
        <v>7</v>
      </c>
      <c r="B7" s="15"/>
      <c r="C7" s="217"/>
      <c r="D7" s="218"/>
      <c r="E7" s="19" t="s">
        <v>8</v>
      </c>
      <c r="F7" s="20"/>
      <c r="G7" s="21">
        <v>0</v>
      </c>
      <c r="H7" s="22"/>
      <c r="I7" s="22"/>
    </row>
    <row r="8" spans="1:7" ht="12.75">
      <c r="A8" s="13" t="s">
        <v>9</v>
      </c>
      <c r="B8" s="15"/>
      <c r="C8" s="217"/>
      <c r="D8" s="218"/>
      <c r="E8" s="16" t="s">
        <v>10</v>
      </c>
      <c r="F8" s="15"/>
      <c r="G8" s="23">
        <f>IF(PocetMJ=0,,ROUND((F30+F32)/PocetMJ,1))</f>
        <v>0</v>
      </c>
    </row>
    <row r="9" spans="1:7" ht="12.75">
      <c r="A9" s="24" t="s">
        <v>11</v>
      </c>
      <c r="B9" s="25"/>
      <c r="C9" s="25"/>
      <c r="D9" s="25"/>
      <c r="E9" s="26" t="s">
        <v>12</v>
      </c>
      <c r="F9" s="25"/>
      <c r="G9" s="27"/>
    </row>
    <row r="10" spans="1:57" ht="12.75">
      <c r="A10" s="28" t="s">
        <v>13</v>
      </c>
      <c r="B10" s="11"/>
      <c r="C10" s="11"/>
      <c r="D10" s="11"/>
      <c r="E10" s="29" t="s">
        <v>14</v>
      </c>
      <c r="F10" s="11"/>
      <c r="G10" s="12"/>
      <c r="BA10" s="30"/>
      <c r="BB10" s="30"/>
      <c r="BC10" s="30"/>
      <c r="BD10" s="30"/>
      <c r="BE10" s="30"/>
    </row>
    <row r="11" spans="1:7" ht="12.75">
      <c r="A11" s="28"/>
      <c r="B11" s="11"/>
      <c r="C11" s="11"/>
      <c r="D11" s="11"/>
      <c r="E11" s="219" t="s">
        <v>28</v>
      </c>
      <c r="F11" s="220"/>
      <c r="G11" s="221"/>
    </row>
    <row r="12" spans="1:7" ht="28.5" customHeight="1" thickBot="1">
      <c r="A12" s="31" t="s">
        <v>15</v>
      </c>
      <c r="B12" s="32"/>
      <c r="C12" s="32"/>
      <c r="D12" s="32"/>
      <c r="E12" s="33"/>
      <c r="F12" s="33"/>
      <c r="G12" s="34"/>
    </row>
    <row r="13" spans="1:7" ht="17.25" customHeight="1" thickBot="1">
      <c r="A13" s="68" t="s">
        <v>45</v>
      </c>
      <c r="B13" s="69"/>
      <c r="C13" s="70"/>
      <c r="D13" s="71" t="s">
        <v>46</v>
      </c>
      <c r="E13" s="72"/>
      <c r="F13" s="72"/>
      <c r="G13" s="70"/>
    </row>
    <row r="14" spans="1:7" ht="15.95" customHeight="1">
      <c r="A14" s="73"/>
      <c r="B14" s="74" t="s">
        <v>47</v>
      </c>
      <c r="C14" s="214">
        <f>Dodavka</f>
        <v>0</v>
      </c>
      <c r="D14" s="76"/>
      <c r="E14" s="77"/>
      <c r="F14" s="78"/>
      <c r="G14" s="75"/>
    </row>
    <row r="15" spans="1:7" ht="15.95" customHeight="1">
      <c r="A15" s="73" t="s">
        <v>48</v>
      </c>
      <c r="B15" s="74" t="s">
        <v>49</v>
      </c>
      <c r="C15" s="214">
        <f>Mont</f>
        <v>0</v>
      </c>
      <c r="D15" s="24"/>
      <c r="E15" s="79"/>
      <c r="F15" s="80"/>
      <c r="G15" s="75"/>
    </row>
    <row r="16" spans="1:7" ht="15.95" customHeight="1">
      <c r="A16" s="73" t="s">
        <v>50</v>
      </c>
      <c r="B16" s="74" t="s">
        <v>51</v>
      </c>
      <c r="C16" s="214">
        <f>'so000 Rekapitulace'!HSV</f>
        <v>0</v>
      </c>
      <c r="D16" s="24"/>
      <c r="E16" s="79"/>
      <c r="F16" s="80"/>
      <c r="G16" s="75"/>
    </row>
    <row r="17" spans="1:7" ht="15.95" customHeight="1">
      <c r="A17" s="81" t="s">
        <v>52</v>
      </c>
      <c r="B17" s="74" t="s">
        <v>53</v>
      </c>
      <c r="C17" s="214">
        <f>PSV</f>
        <v>0</v>
      </c>
      <c r="D17" s="24"/>
      <c r="E17" s="79"/>
      <c r="F17" s="80"/>
      <c r="G17" s="75"/>
    </row>
    <row r="18" spans="1:7" ht="15.95" customHeight="1">
      <c r="A18" s="82" t="s">
        <v>54</v>
      </c>
      <c r="B18" s="74"/>
      <c r="C18" s="214">
        <f>SUM(C14:C17)</f>
        <v>0</v>
      </c>
      <c r="D18" s="83"/>
      <c r="E18" s="79"/>
      <c r="F18" s="80"/>
      <c r="G18" s="75"/>
    </row>
    <row r="19" spans="1:7" ht="15.95" customHeight="1">
      <c r="A19" s="82"/>
      <c r="B19" s="74"/>
      <c r="C19" s="214"/>
      <c r="D19" s="24"/>
      <c r="E19" s="79"/>
      <c r="F19" s="80"/>
      <c r="G19" s="75"/>
    </row>
    <row r="20" spans="1:7" ht="15.95" customHeight="1">
      <c r="A20" s="82" t="s">
        <v>55</v>
      </c>
      <c r="B20" s="74"/>
      <c r="C20" s="214">
        <f>HZS</f>
        <v>0</v>
      </c>
      <c r="D20" s="24"/>
      <c r="E20" s="79"/>
      <c r="F20" s="80"/>
      <c r="G20" s="75"/>
    </row>
    <row r="21" spans="1:7" ht="15.95" customHeight="1">
      <c r="A21" s="28" t="s">
        <v>56</v>
      </c>
      <c r="B21" s="11"/>
      <c r="C21" s="214">
        <f>C18+C20</f>
        <v>0</v>
      </c>
      <c r="D21" s="24" t="s">
        <v>57</v>
      </c>
      <c r="E21" s="79"/>
      <c r="F21" s="80"/>
      <c r="G21" s="75">
        <f>G22-SUM(G14:G20)</f>
        <v>0</v>
      </c>
    </row>
    <row r="22" spans="1:7" ht="15.95" customHeight="1" thickBot="1">
      <c r="A22" s="24" t="s">
        <v>58</v>
      </c>
      <c r="B22" s="25"/>
      <c r="C22" s="215">
        <f>C21+G22</f>
        <v>0</v>
      </c>
      <c r="D22" s="84" t="s">
        <v>59</v>
      </c>
      <c r="E22" s="85"/>
      <c r="F22" s="86"/>
      <c r="G22" s="75">
        <f>VRN</f>
        <v>0</v>
      </c>
    </row>
    <row r="23" spans="1:7" ht="12.75">
      <c r="A23" s="3" t="s">
        <v>16</v>
      </c>
      <c r="B23" s="5"/>
      <c r="C23" s="35" t="s">
        <v>17</v>
      </c>
      <c r="D23" s="5"/>
      <c r="E23" s="35" t="s">
        <v>18</v>
      </c>
      <c r="F23" s="5"/>
      <c r="G23" s="6"/>
    </row>
    <row r="24" spans="1:7" ht="12.75">
      <c r="A24" s="13"/>
      <c r="B24" s="15"/>
      <c r="C24" s="16" t="s">
        <v>19</v>
      </c>
      <c r="D24" s="15"/>
      <c r="E24" s="16" t="s">
        <v>19</v>
      </c>
      <c r="F24" s="15"/>
      <c r="G24" s="17"/>
    </row>
    <row r="25" spans="1:7" ht="12.75">
      <c r="A25" s="28" t="s">
        <v>20</v>
      </c>
      <c r="B25" s="36"/>
      <c r="C25" s="29" t="s">
        <v>20</v>
      </c>
      <c r="D25" s="11"/>
      <c r="E25" s="29" t="s">
        <v>20</v>
      </c>
      <c r="F25" s="11"/>
      <c r="G25" s="12"/>
    </row>
    <row r="26" spans="1:7" ht="12.75">
      <c r="A26" s="28"/>
      <c r="B26" s="37"/>
      <c r="C26" s="29" t="s">
        <v>21</v>
      </c>
      <c r="D26" s="11"/>
      <c r="E26" s="29" t="s">
        <v>22</v>
      </c>
      <c r="F26" s="11"/>
      <c r="G26" s="12"/>
    </row>
    <row r="27" spans="1:7" ht="12.75">
      <c r="A27" s="28"/>
      <c r="B27" s="11"/>
      <c r="C27" s="29"/>
      <c r="D27" s="11"/>
      <c r="E27" s="29"/>
      <c r="F27" s="11"/>
      <c r="G27" s="12"/>
    </row>
    <row r="28" spans="1:7" ht="97.5" customHeight="1">
      <c r="A28" s="28"/>
      <c r="B28" s="11"/>
      <c r="C28" s="29"/>
      <c r="D28" s="11"/>
      <c r="E28" s="29"/>
      <c r="F28" s="11"/>
      <c r="G28" s="12"/>
    </row>
    <row r="29" spans="1:7" ht="12.75">
      <c r="A29" s="13" t="s">
        <v>23</v>
      </c>
      <c r="B29" s="15"/>
      <c r="C29" s="38">
        <v>0</v>
      </c>
      <c r="D29" s="15" t="s">
        <v>24</v>
      </c>
      <c r="E29" s="16"/>
      <c r="F29" s="39">
        <v>0</v>
      </c>
      <c r="G29" s="17"/>
    </row>
    <row r="30" spans="1:7" ht="12.75">
      <c r="A30" s="13" t="s">
        <v>23</v>
      </c>
      <c r="B30" s="15"/>
      <c r="C30" s="38">
        <v>15</v>
      </c>
      <c r="D30" s="15" t="s">
        <v>24</v>
      </c>
      <c r="E30" s="16"/>
      <c r="F30" s="39">
        <v>0</v>
      </c>
      <c r="G30" s="17"/>
    </row>
    <row r="31" spans="1:7" ht="12.75">
      <c r="A31" s="13" t="s">
        <v>25</v>
      </c>
      <c r="B31" s="15"/>
      <c r="C31" s="38">
        <v>15</v>
      </c>
      <c r="D31" s="15" t="s">
        <v>24</v>
      </c>
      <c r="E31" s="16"/>
      <c r="F31" s="40">
        <f>ROUND(PRODUCT(F30,C31/100),0)</f>
        <v>0</v>
      </c>
      <c r="G31" s="27"/>
    </row>
    <row r="32" spans="1:7" ht="12.75">
      <c r="A32" s="13" t="s">
        <v>23</v>
      </c>
      <c r="B32" s="15"/>
      <c r="C32" s="38">
        <v>21</v>
      </c>
      <c r="D32" s="15" t="s">
        <v>24</v>
      </c>
      <c r="E32" s="16"/>
      <c r="F32" s="39">
        <f>C22</f>
        <v>0</v>
      </c>
      <c r="G32" s="17"/>
    </row>
    <row r="33" spans="1:7" ht="12.75">
      <c r="A33" s="13" t="s">
        <v>25</v>
      </c>
      <c r="B33" s="15"/>
      <c r="C33" s="38">
        <v>21</v>
      </c>
      <c r="D33" s="15" t="s">
        <v>24</v>
      </c>
      <c r="E33" s="16"/>
      <c r="F33" s="40">
        <f>PRODUCT(F32,C33/100)</f>
        <v>0</v>
      </c>
      <c r="G33" s="27"/>
    </row>
    <row r="34" spans="1:7" s="46" customFormat="1" ht="19.5" customHeight="1" thickBot="1">
      <c r="A34" s="41" t="s">
        <v>60</v>
      </c>
      <c r="B34" s="42"/>
      <c r="C34" s="42"/>
      <c r="D34" s="42"/>
      <c r="E34" s="211"/>
      <c r="F34" s="212">
        <f>SUM(F29:F33)</f>
        <v>0</v>
      </c>
      <c r="G34" s="213"/>
    </row>
    <row r="36" spans="1:8" ht="12.75">
      <c r="A36" s="47" t="s">
        <v>26</v>
      </c>
      <c r="B36" s="47"/>
      <c r="C36" s="47"/>
      <c r="D36" s="47"/>
      <c r="E36" s="47"/>
      <c r="F36" s="47"/>
      <c r="G36" s="47"/>
      <c r="H36" t="s">
        <v>3</v>
      </c>
    </row>
    <row r="37" spans="1:8" ht="14.25" customHeight="1">
      <c r="A37" s="47"/>
      <c r="B37" s="236"/>
      <c r="C37" s="236"/>
      <c r="D37" s="236"/>
      <c r="E37" s="236"/>
      <c r="F37" s="236"/>
      <c r="G37" s="236"/>
      <c r="H37" t="s">
        <v>3</v>
      </c>
    </row>
    <row r="38" spans="1:8" ht="12.75" customHeight="1">
      <c r="A38" s="48"/>
      <c r="B38" s="236"/>
      <c r="C38" s="236"/>
      <c r="D38" s="236"/>
      <c r="E38" s="236"/>
      <c r="F38" s="236"/>
      <c r="G38" s="236"/>
      <c r="H38" t="s">
        <v>3</v>
      </c>
    </row>
    <row r="39" spans="1:8" ht="12.75">
      <c r="A39" s="48"/>
      <c r="B39" s="236"/>
      <c r="C39" s="236"/>
      <c r="D39" s="236"/>
      <c r="E39" s="236"/>
      <c r="F39" s="236"/>
      <c r="G39" s="236"/>
      <c r="H39" t="s">
        <v>3</v>
      </c>
    </row>
    <row r="40" spans="1:8" ht="12.75">
      <c r="A40" s="48"/>
      <c r="B40" s="236"/>
      <c r="C40" s="236"/>
      <c r="D40" s="236"/>
      <c r="E40" s="236"/>
      <c r="F40" s="236"/>
      <c r="G40" s="236"/>
      <c r="H40" t="s">
        <v>3</v>
      </c>
    </row>
    <row r="41" spans="1:8" ht="12.75">
      <c r="A41" s="48"/>
      <c r="B41" s="236"/>
      <c r="C41" s="236"/>
      <c r="D41" s="236"/>
      <c r="E41" s="236"/>
      <c r="F41" s="236"/>
      <c r="G41" s="236"/>
      <c r="H41" t="s">
        <v>3</v>
      </c>
    </row>
    <row r="42" spans="1:8" ht="12.75">
      <c r="A42" s="48"/>
      <c r="B42" s="236"/>
      <c r="C42" s="236"/>
      <c r="D42" s="236"/>
      <c r="E42" s="236"/>
      <c r="F42" s="236"/>
      <c r="G42" s="236"/>
      <c r="H42" t="s">
        <v>3</v>
      </c>
    </row>
    <row r="43" spans="1:8" ht="12.75">
      <c r="A43" s="48"/>
      <c r="B43" s="236"/>
      <c r="C43" s="236"/>
      <c r="D43" s="236"/>
      <c r="E43" s="236"/>
      <c r="F43" s="236"/>
      <c r="G43" s="236"/>
      <c r="H43" t="s">
        <v>3</v>
      </c>
    </row>
    <row r="44" spans="1:8" ht="12.75">
      <c r="A44" s="48"/>
      <c r="B44" s="236"/>
      <c r="C44" s="236"/>
      <c r="D44" s="236"/>
      <c r="E44" s="236"/>
      <c r="F44" s="236"/>
      <c r="G44" s="236"/>
      <c r="H44" t="s">
        <v>3</v>
      </c>
    </row>
    <row r="45" spans="1:8" ht="3" customHeight="1">
      <c r="A45" s="48"/>
      <c r="B45" s="236"/>
      <c r="C45" s="236"/>
      <c r="D45" s="236"/>
      <c r="E45" s="236"/>
      <c r="F45" s="236"/>
      <c r="G45" s="236"/>
      <c r="H45" t="s">
        <v>3</v>
      </c>
    </row>
    <row r="46" spans="2:7" ht="12.75">
      <c r="B46" s="222"/>
      <c r="C46" s="222"/>
      <c r="D46" s="222"/>
      <c r="E46" s="222"/>
      <c r="F46" s="222"/>
      <c r="G46" s="222"/>
    </row>
    <row r="47" spans="2:7" ht="12.75">
      <c r="B47" s="222"/>
      <c r="C47" s="222"/>
      <c r="D47" s="222"/>
      <c r="E47" s="222"/>
      <c r="F47" s="222"/>
      <c r="G47" s="222"/>
    </row>
    <row r="48" spans="2:7" ht="12.75">
      <c r="B48" s="222"/>
      <c r="C48" s="222"/>
      <c r="D48" s="222"/>
      <c r="E48" s="222"/>
      <c r="F48" s="222"/>
      <c r="G48" s="222"/>
    </row>
    <row r="49" spans="2:7" ht="12.75">
      <c r="B49" s="222"/>
      <c r="C49" s="222"/>
      <c r="D49" s="222"/>
      <c r="E49" s="222"/>
      <c r="F49" s="222"/>
      <c r="G49" s="222"/>
    </row>
    <row r="50" spans="2:7" ht="12.75">
      <c r="B50" s="222"/>
      <c r="C50" s="222"/>
      <c r="D50" s="222"/>
      <c r="E50" s="222"/>
      <c r="F50" s="222"/>
      <c r="G50" s="222"/>
    </row>
    <row r="51" spans="2:7" ht="12.75">
      <c r="B51" s="222"/>
      <c r="C51" s="222"/>
      <c r="D51" s="222"/>
      <c r="E51" s="222"/>
      <c r="F51" s="222"/>
      <c r="G51" s="222"/>
    </row>
    <row r="52" spans="2:7" ht="12.75">
      <c r="B52" s="222"/>
      <c r="C52" s="222"/>
      <c r="D52" s="222"/>
      <c r="E52" s="222"/>
      <c r="F52" s="222"/>
      <c r="G52" s="222"/>
    </row>
    <row r="53" spans="2:7" ht="12.75">
      <c r="B53" s="222"/>
      <c r="C53" s="222"/>
      <c r="D53" s="222"/>
      <c r="E53" s="222"/>
      <c r="F53" s="222"/>
      <c r="G53" s="222"/>
    </row>
    <row r="54" spans="2:7" ht="12.75">
      <c r="B54" s="222"/>
      <c r="C54" s="222"/>
      <c r="D54" s="222"/>
      <c r="E54" s="222"/>
      <c r="F54" s="222"/>
      <c r="G54" s="222"/>
    </row>
    <row r="55" spans="2:7" ht="12.75">
      <c r="B55" s="222"/>
      <c r="C55" s="222"/>
      <c r="D55" s="222"/>
      <c r="E55" s="222"/>
      <c r="F55" s="222"/>
      <c r="G55" s="222"/>
    </row>
  </sheetData>
  <sheetProtection password="EA73" sheet="1" objects="1" scenarios="1" selectLockedCells="1" selectUnlockedCells="1"/>
  <mergeCells count="14">
    <mergeCell ref="B47:G47"/>
    <mergeCell ref="C7:D7"/>
    <mergeCell ref="C8:D8"/>
    <mergeCell ref="E11:G11"/>
    <mergeCell ref="B37:G45"/>
    <mergeCell ref="B46:G46"/>
    <mergeCell ref="B54:G54"/>
    <mergeCell ref="B55:G55"/>
    <mergeCell ref="B48:G48"/>
    <mergeCell ref="B49:G49"/>
    <mergeCell ref="B50:G50"/>
    <mergeCell ref="B51:G51"/>
    <mergeCell ref="B52:G52"/>
    <mergeCell ref="B53:G53"/>
  </mergeCells>
  <printOptions/>
  <pageMargins left="0.5905511811023623" right="0.3937007874015748" top="0.984251968503937" bottom="0.984251968503937" header="0.5118110236220472" footer="0.5118110236220472"/>
  <pageSetup blackAndWhite="1" horizontalDpi="300" verticalDpi="300" orientation="portrait" paperSize="9" r:id="rId1"/>
  <headerFooter alignWithMargins="0">
    <oddFooter>&amp;CStrana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5"/>
  <sheetViews>
    <sheetView workbookViewId="0" topLeftCell="A1">
      <selection activeCell="F15" sqref="F15"/>
    </sheetView>
  </sheetViews>
  <sheetFormatPr defaultColWidth="9.00390625" defaultRowHeight="12.75"/>
  <cols>
    <col min="1" max="1" width="5.875" style="0" customWidth="1"/>
    <col min="2" max="2" width="6.125" style="0" customWidth="1"/>
    <col min="3" max="3" width="11.375" style="0" customWidth="1"/>
    <col min="4" max="4" width="15.875" style="0" customWidth="1"/>
    <col min="5" max="5" width="11.25390625" style="0" customWidth="1"/>
    <col min="6" max="6" width="10.875" style="0" customWidth="1"/>
    <col min="7" max="7" width="11.00390625" style="0" customWidth="1"/>
    <col min="8" max="8" width="11.125" style="0" customWidth="1"/>
    <col min="9" max="9" width="10.75390625" style="0" customWidth="1"/>
  </cols>
  <sheetData>
    <row r="1" spans="1:9" ht="13.5" thickTop="1">
      <c r="A1" s="237" t="s">
        <v>4</v>
      </c>
      <c r="B1" s="238"/>
      <c r="C1" s="87" t="str">
        <f>CONCATENATE(cislostavby," ",nazevstavby)</f>
        <v xml:space="preserve"> Oprava chodníků v ulici Jiráskova v Dačicích.</v>
      </c>
      <c r="D1" s="88"/>
      <c r="E1" s="89"/>
      <c r="F1" s="88"/>
      <c r="G1" s="90"/>
      <c r="H1" s="91"/>
      <c r="I1" s="92"/>
    </row>
    <row r="2" spans="1:9" ht="13.5" thickBot="1">
      <c r="A2" s="239" t="s">
        <v>0</v>
      </c>
      <c r="B2" s="240"/>
      <c r="C2" s="93" t="str">
        <f>CONCATENATE(cisloobjektu," ",nazevobjektu)</f>
        <v xml:space="preserve"> Vedlejší a ostatní náklady</v>
      </c>
      <c r="D2" s="94"/>
      <c r="E2" s="95"/>
      <c r="F2" s="94"/>
      <c r="G2" s="241"/>
      <c r="H2" s="241"/>
      <c r="I2" s="242"/>
    </row>
    <row r="3" ht="13.5" thickTop="1">
      <c r="F3" s="11"/>
    </row>
    <row r="4" spans="1:9" ht="19.5" customHeight="1">
      <c r="A4" s="96" t="s">
        <v>61</v>
      </c>
      <c r="B4" s="1"/>
      <c r="C4" s="1"/>
      <c r="D4" s="1"/>
      <c r="E4" s="97"/>
      <c r="F4" s="1"/>
      <c r="G4" s="1"/>
      <c r="H4" s="1"/>
      <c r="I4" s="1"/>
    </row>
    <row r="5" ht="13.5" thickBot="1"/>
    <row r="6" spans="1:9" s="11" customFormat="1" ht="13.5" thickBot="1">
      <c r="A6" s="98"/>
      <c r="B6" s="99" t="s">
        <v>62</v>
      </c>
      <c r="C6" s="99"/>
      <c r="D6" s="100"/>
      <c r="E6" s="101" t="s">
        <v>63</v>
      </c>
      <c r="F6" s="102" t="s">
        <v>64</v>
      </c>
      <c r="G6" s="102" t="s">
        <v>65</v>
      </c>
      <c r="H6" s="102" t="s">
        <v>66</v>
      </c>
      <c r="I6" s="103" t="s">
        <v>55</v>
      </c>
    </row>
    <row r="7" spans="1:9" s="11" customFormat="1" ht="13.5" thickBot="1">
      <c r="A7" s="104" t="str">
        <f>'[1]Položky'!B7</f>
        <v>11</v>
      </c>
      <c r="B7" s="105" t="str">
        <f>'[1]Položky'!C7</f>
        <v>Přípravné a přidružené práce</v>
      </c>
      <c r="C7" s="106"/>
      <c r="D7" s="107"/>
      <c r="E7" s="204">
        <f>'so000 Položky'!G37</f>
        <v>0</v>
      </c>
      <c r="F7" s="108">
        <f>'[1]Položky'!BB37</f>
        <v>0</v>
      </c>
      <c r="G7" s="108">
        <f>'[1]Položky'!BC37</f>
        <v>0</v>
      </c>
      <c r="H7" s="108">
        <f>'[1]Položky'!BD37</f>
        <v>0</v>
      </c>
      <c r="I7" s="109">
        <f>'[1]Položky'!BE37</f>
        <v>0</v>
      </c>
    </row>
    <row r="8" spans="1:9" s="114" customFormat="1" ht="13.5" thickBot="1">
      <c r="A8" s="110"/>
      <c r="B8" s="99" t="s">
        <v>67</v>
      </c>
      <c r="C8" s="99"/>
      <c r="D8" s="111"/>
      <c r="E8" s="216">
        <f>SUM(E7:E7)</f>
        <v>0</v>
      </c>
      <c r="F8" s="112">
        <f>SUM(F7:F7)</f>
        <v>0</v>
      </c>
      <c r="G8" s="112">
        <f>SUM(G7:G7)</f>
        <v>0</v>
      </c>
      <c r="H8" s="112">
        <f>SUM(H7:H7)</f>
        <v>0</v>
      </c>
      <c r="I8" s="113">
        <f>SUM(I7:I7)</f>
        <v>0</v>
      </c>
    </row>
    <row r="9" spans="1:9" ht="12.75">
      <c r="A9" s="106"/>
      <c r="B9" s="106"/>
      <c r="C9" s="106"/>
      <c r="D9" s="106"/>
      <c r="E9" s="106"/>
      <c r="F9" s="106"/>
      <c r="G9" s="106"/>
      <c r="H9" s="106"/>
      <c r="I9" s="106"/>
    </row>
    <row r="10" spans="1:57" ht="19.5" customHeight="1">
      <c r="A10" s="115" t="s">
        <v>68</v>
      </c>
      <c r="B10" s="115"/>
      <c r="C10" s="115"/>
      <c r="D10" s="115"/>
      <c r="E10" s="115"/>
      <c r="F10" s="115"/>
      <c r="G10" s="116"/>
      <c r="H10" s="115"/>
      <c r="I10" s="115"/>
      <c r="BA10" s="30"/>
      <c r="BB10" s="30"/>
      <c r="BC10" s="30"/>
      <c r="BD10" s="30"/>
      <c r="BE10" s="30"/>
    </row>
    <row r="11" spans="1:9" ht="13.5" thickBot="1">
      <c r="A11" s="117"/>
      <c r="B11" s="117"/>
      <c r="C11" s="117"/>
      <c r="D11" s="117"/>
      <c r="E11" s="117"/>
      <c r="F11" s="117"/>
      <c r="G11" s="117"/>
      <c r="H11" s="117"/>
      <c r="I11" s="117"/>
    </row>
    <row r="12" spans="1:9" ht="12.75">
      <c r="A12" s="118" t="s">
        <v>69</v>
      </c>
      <c r="B12" s="119"/>
      <c r="C12" s="119"/>
      <c r="D12" s="120"/>
      <c r="E12" s="121" t="s">
        <v>27</v>
      </c>
      <c r="F12" s="122" t="s">
        <v>70</v>
      </c>
      <c r="G12" s="123" t="s">
        <v>71</v>
      </c>
      <c r="H12" s="124"/>
      <c r="I12" s="125" t="s">
        <v>27</v>
      </c>
    </row>
    <row r="13" spans="1:53" ht="12.75">
      <c r="A13" s="126"/>
      <c r="B13" s="127"/>
      <c r="C13" s="127"/>
      <c r="D13" s="128"/>
      <c r="E13" s="129"/>
      <c r="F13" s="130"/>
      <c r="G13" s="131">
        <f>CHOOSE(BA13+1,HSV+PSV,HSV+PSV+Mont,HSV+PSV+Dodavka+Mont,HSV,PSV,Mont,Dodavka,Mont+Dodavka,0)</f>
        <v>0</v>
      </c>
      <c r="H13" s="132"/>
      <c r="I13" s="133">
        <f>E13+F13*G13/100</f>
        <v>0</v>
      </c>
      <c r="BA13">
        <v>8</v>
      </c>
    </row>
    <row r="14" spans="1:9" ht="13.5" thickBot="1">
      <c r="A14" s="134"/>
      <c r="B14" s="135" t="s">
        <v>72</v>
      </c>
      <c r="C14" s="136"/>
      <c r="D14" s="137"/>
      <c r="E14" s="138"/>
      <c r="F14" s="139"/>
      <c r="G14" s="139"/>
      <c r="H14" s="243">
        <f>SUM(H13:H13)</f>
        <v>0</v>
      </c>
      <c r="I14" s="244"/>
    </row>
    <row r="15" spans="1:9" ht="12.75">
      <c r="A15" s="117"/>
      <c r="B15" s="117"/>
      <c r="C15" s="117"/>
      <c r="D15" s="117"/>
      <c r="E15" s="117"/>
      <c r="F15" s="117"/>
      <c r="G15" s="117"/>
      <c r="H15" s="117"/>
      <c r="I15" s="117"/>
    </row>
    <row r="16" spans="2:9" ht="12.75">
      <c r="B16" s="114"/>
      <c r="F16" s="140"/>
      <c r="G16" s="141"/>
      <c r="H16" s="141"/>
      <c r="I16" s="142"/>
    </row>
    <row r="17" spans="6:9" ht="12.75">
      <c r="F17" s="140"/>
      <c r="G17" s="141"/>
      <c r="H17" s="141"/>
      <c r="I17" s="142"/>
    </row>
    <row r="18" spans="6:9" ht="12.75">
      <c r="F18" s="140"/>
      <c r="G18" s="141"/>
      <c r="H18" s="141"/>
      <c r="I18" s="142"/>
    </row>
    <row r="19" spans="6:9" ht="12.75">
      <c r="F19" s="140"/>
      <c r="G19" s="141"/>
      <c r="H19" s="141"/>
      <c r="I19" s="142"/>
    </row>
    <row r="20" spans="6:9" ht="12.75">
      <c r="F20" s="140"/>
      <c r="G20" s="141"/>
      <c r="H20" s="141"/>
      <c r="I20" s="142"/>
    </row>
    <row r="21" spans="6:9" ht="12.75">
      <c r="F21" s="140"/>
      <c r="G21" s="141"/>
      <c r="H21" s="141"/>
      <c r="I21" s="142"/>
    </row>
    <row r="22" spans="6:9" ht="12.75">
      <c r="F22" s="140"/>
      <c r="G22" s="141"/>
      <c r="H22" s="141"/>
      <c r="I22" s="142"/>
    </row>
    <row r="23" spans="6:9" ht="12.75">
      <c r="F23" s="140"/>
      <c r="G23" s="141"/>
      <c r="H23" s="141"/>
      <c r="I23" s="142"/>
    </row>
    <row r="24" spans="6:9" ht="12.75">
      <c r="F24" s="140"/>
      <c r="G24" s="141"/>
      <c r="H24" s="141"/>
      <c r="I24" s="142"/>
    </row>
    <row r="25" spans="6:9" ht="12.75">
      <c r="F25" s="140"/>
      <c r="G25" s="141"/>
      <c r="H25" s="141"/>
      <c r="I25" s="142"/>
    </row>
    <row r="26" spans="6:9" ht="12.75">
      <c r="F26" s="140"/>
      <c r="G26" s="141"/>
      <c r="H26" s="141"/>
      <c r="I26" s="142"/>
    </row>
    <row r="27" spans="6:9" ht="12.75">
      <c r="F27" s="140"/>
      <c r="G27" s="141"/>
      <c r="H27" s="141"/>
      <c r="I27" s="142"/>
    </row>
    <row r="28" spans="6:9" ht="12.75">
      <c r="F28" s="140"/>
      <c r="G28" s="141"/>
      <c r="H28" s="141"/>
      <c r="I28" s="142"/>
    </row>
    <row r="29" spans="6:9" ht="12.75">
      <c r="F29" s="140"/>
      <c r="G29" s="141"/>
      <c r="H29" s="141"/>
      <c r="I29" s="142"/>
    </row>
    <row r="30" spans="6:9" ht="12.75">
      <c r="F30" s="140"/>
      <c r="G30" s="141"/>
      <c r="H30" s="141"/>
      <c r="I30" s="142"/>
    </row>
    <row r="31" spans="6:9" ht="12.75">
      <c r="F31" s="140"/>
      <c r="G31" s="141"/>
      <c r="H31" s="141"/>
      <c r="I31" s="142"/>
    </row>
    <row r="32" spans="6:9" ht="12.75">
      <c r="F32" s="140"/>
      <c r="G32" s="141"/>
      <c r="H32" s="141"/>
      <c r="I32" s="142"/>
    </row>
    <row r="33" spans="6:9" ht="12.75">
      <c r="F33" s="140"/>
      <c r="G33" s="141"/>
      <c r="H33" s="141"/>
      <c r="I33" s="142"/>
    </row>
    <row r="34" spans="6:9" ht="12.75">
      <c r="F34" s="140"/>
      <c r="G34" s="141"/>
      <c r="H34" s="141"/>
      <c r="I34" s="142"/>
    </row>
    <row r="35" spans="6:9" ht="12.75">
      <c r="F35" s="140"/>
      <c r="G35" s="141"/>
      <c r="H35" s="141"/>
      <c r="I35" s="142"/>
    </row>
    <row r="36" spans="6:9" ht="12.75">
      <c r="F36" s="140"/>
      <c r="G36" s="141"/>
      <c r="H36" s="141"/>
      <c r="I36" s="142"/>
    </row>
    <row r="37" spans="6:9" ht="12.75">
      <c r="F37" s="140"/>
      <c r="G37" s="141"/>
      <c r="H37" s="141"/>
      <c r="I37" s="142"/>
    </row>
    <row r="38" spans="6:9" ht="12.75">
      <c r="F38" s="140"/>
      <c r="G38" s="141"/>
      <c r="H38" s="141"/>
      <c r="I38" s="142"/>
    </row>
    <row r="39" spans="6:9" ht="12.75">
      <c r="F39" s="140"/>
      <c r="G39" s="141"/>
      <c r="H39" s="141"/>
      <c r="I39" s="142"/>
    </row>
    <row r="40" spans="6:9" ht="12.75">
      <c r="F40" s="140"/>
      <c r="G40" s="141"/>
      <c r="H40" s="141"/>
      <c r="I40" s="142"/>
    </row>
    <row r="41" spans="6:9" ht="12.75">
      <c r="F41" s="140"/>
      <c r="G41" s="141"/>
      <c r="H41" s="141"/>
      <c r="I41" s="142"/>
    </row>
    <row r="42" spans="6:9" ht="12.75">
      <c r="F42" s="140"/>
      <c r="G42" s="141"/>
      <c r="H42" s="141"/>
      <c r="I42" s="142"/>
    </row>
    <row r="43" spans="6:9" ht="12.75">
      <c r="F43" s="140"/>
      <c r="G43" s="141"/>
      <c r="H43" s="141"/>
      <c r="I43" s="142"/>
    </row>
    <row r="44" spans="6:9" ht="12.75">
      <c r="F44" s="140"/>
      <c r="G44" s="141"/>
      <c r="H44" s="141"/>
      <c r="I44" s="142"/>
    </row>
    <row r="45" spans="6:9" ht="12.75">
      <c r="F45" s="140"/>
      <c r="G45" s="141"/>
      <c r="H45" s="141"/>
      <c r="I45" s="142"/>
    </row>
    <row r="46" spans="6:9" ht="12.75">
      <c r="F46" s="140"/>
      <c r="G46" s="141"/>
      <c r="H46" s="141"/>
      <c r="I46" s="142"/>
    </row>
    <row r="47" spans="6:9" ht="12.75">
      <c r="F47" s="140"/>
      <c r="G47" s="141"/>
      <c r="H47" s="141"/>
      <c r="I47" s="142"/>
    </row>
    <row r="48" spans="6:9" ht="12.75">
      <c r="F48" s="140"/>
      <c r="G48" s="141"/>
      <c r="H48" s="141"/>
      <c r="I48" s="142"/>
    </row>
    <row r="49" spans="6:9" ht="12.75">
      <c r="F49" s="140"/>
      <c r="G49" s="141"/>
      <c r="H49" s="141"/>
      <c r="I49" s="142"/>
    </row>
    <row r="50" spans="6:9" ht="12.75">
      <c r="F50" s="140"/>
      <c r="G50" s="141"/>
      <c r="H50" s="141"/>
      <c r="I50" s="142"/>
    </row>
    <row r="51" spans="6:9" ht="12.75">
      <c r="F51" s="140"/>
      <c r="G51" s="141"/>
      <c r="H51" s="141"/>
      <c r="I51" s="142"/>
    </row>
    <row r="52" spans="6:9" ht="12.75">
      <c r="F52" s="140"/>
      <c r="G52" s="141"/>
      <c r="H52" s="141"/>
      <c r="I52" s="142"/>
    </row>
    <row r="53" spans="6:9" ht="12.75">
      <c r="F53" s="140"/>
      <c r="G53" s="141"/>
      <c r="H53" s="141"/>
      <c r="I53" s="142"/>
    </row>
    <row r="54" spans="6:9" ht="12.75">
      <c r="F54" s="140"/>
      <c r="G54" s="141"/>
      <c r="H54" s="141"/>
      <c r="I54" s="142"/>
    </row>
    <row r="55" spans="6:9" ht="12.75">
      <c r="F55" s="140"/>
      <c r="G55" s="141"/>
      <c r="H55" s="141"/>
      <c r="I55" s="142"/>
    </row>
    <row r="56" spans="6:9" ht="12.75">
      <c r="F56" s="140"/>
      <c r="G56" s="141"/>
      <c r="H56" s="141"/>
      <c r="I56" s="142"/>
    </row>
    <row r="57" spans="6:9" ht="12.75">
      <c r="F57" s="140"/>
      <c r="G57" s="141"/>
      <c r="H57" s="141"/>
      <c r="I57" s="142"/>
    </row>
    <row r="58" spans="6:9" ht="12.75">
      <c r="F58" s="140"/>
      <c r="G58" s="141"/>
      <c r="H58" s="141"/>
      <c r="I58" s="142"/>
    </row>
    <row r="59" spans="6:9" ht="12.75">
      <c r="F59" s="140"/>
      <c r="G59" s="141"/>
      <c r="H59" s="141"/>
      <c r="I59" s="142"/>
    </row>
    <row r="60" spans="6:9" ht="12.75">
      <c r="F60" s="140"/>
      <c r="G60" s="141"/>
      <c r="H60" s="141"/>
      <c r="I60" s="142"/>
    </row>
    <row r="61" spans="6:9" ht="12.75">
      <c r="F61" s="140"/>
      <c r="G61" s="141"/>
      <c r="H61" s="141"/>
      <c r="I61" s="142"/>
    </row>
    <row r="62" spans="6:9" ht="12.75">
      <c r="F62" s="140"/>
      <c r="G62" s="141"/>
      <c r="H62" s="141"/>
      <c r="I62" s="142"/>
    </row>
    <row r="63" spans="6:9" ht="12.75">
      <c r="F63" s="140"/>
      <c r="G63" s="141"/>
      <c r="H63" s="141"/>
      <c r="I63" s="142"/>
    </row>
    <row r="64" spans="6:9" ht="12.75">
      <c r="F64" s="140"/>
      <c r="G64" s="141"/>
      <c r="H64" s="141"/>
      <c r="I64" s="142"/>
    </row>
    <row r="65" spans="6:9" ht="12.75">
      <c r="F65" s="140"/>
      <c r="G65" s="141"/>
      <c r="H65" s="141"/>
      <c r="I65" s="142"/>
    </row>
  </sheetData>
  <sheetProtection password="EA73" sheet="1" objects="1" scenarios="1" selectLockedCells="1" selectUnlockedCells="1"/>
  <mergeCells count="4">
    <mergeCell ref="A1:B1"/>
    <mergeCell ref="A2:B2"/>
    <mergeCell ref="G2:I2"/>
    <mergeCell ref="H14:I14"/>
  </mergeCells>
  <printOptions/>
  <pageMargins left="0.5905511811023623" right="0.3937007874015748" top="0.984251968503937" bottom="0.984251968503937" header="0.5118110236220472" footer="0.5118110236220472"/>
  <pageSetup horizontalDpi="300" verticalDpi="300" orientation="portrait" paperSize="9" r:id="rId1"/>
  <headerFooter alignWithMargins="0">
    <oddFooter>&amp;CStrana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10"/>
  <sheetViews>
    <sheetView showGridLines="0" showZeros="0" workbookViewId="0" topLeftCell="A1">
      <selection activeCell="L18" sqref="L18"/>
    </sheetView>
  </sheetViews>
  <sheetFormatPr defaultColWidth="9.00390625" defaultRowHeight="12.75"/>
  <cols>
    <col min="1" max="1" width="3.875" style="143" customWidth="1"/>
    <col min="2" max="2" width="12.00390625" style="143" customWidth="1"/>
    <col min="3" max="3" width="40.375" style="143" customWidth="1"/>
    <col min="4" max="4" width="5.625" style="143" customWidth="1"/>
    <col min="5" max="5" width="8.625" style="186" customWidth="1"/>
    <col min="6" max="6" width="9.875" style="143" customWidth="1"/>
    <col min="7" max="7" width="13.875" style="143" customWidth="1"/>
    <col min="8" max="16384" width="9.125" style="143" customWidth="1"/>
  </cols>
  <sheetData>
    <row r="1" spans="1:7" ht="15.75">
      <c r="A1" s="248" t="s">
        <v>73</v>
      </c>
      <c r="B1" s="248"/>
      <c r="C1" s="248"/>
      <c r="D1" s="248"/>
      <c r="E1" s="248"/>
      <c r="F1" s="248"/>
      <c r="G1" s="248"/>
    </row>
    <row r="2" spans="1:7" ht="13.5" thickBot="1">
      <c r="A2" s="144"/>
      <c r="B2" s="145"/>
      <c r="C2" s="146"/>
      <c r="D2" s="146"/>
      <c r="E2" s="147"/>
      <c r="F2" s="146"/>
      <c r="G2" s="146"/>
    </row>
    <row r="3" spans="1:7" ht="13.5" thickTop="1">
      <c r="A3" s="249" t="s">
        <v>4</v>
      </c>
      <c r="B3" s="250"/>
      <c r="C3" s="148" t="str">
        <f>CONCATENATE(cislostavby," ",nazevstavby)</f>
        <v xml:space="preserve"> Oprava chodníků v ulici Jiráskova v Dačicích.</v>
      </c>
      <c r="D3" s="149"/>
      <c r="E3" s="150"/>
      <c r="F3" s="151">
        <f>'[1]Rekapitulace'!H1</f>
        <v>0</v>
      </c>
      <c r="G3" s="152"/>
    </row>
    <row r="4" spans="1:7" ht="13.5" thickBot="1">
      <c r="A4" s="251" t="s">
        <v>0</v>
      </c>
      <c r="B4" s="252"/>
      <c r="C4" s="153" t="str">
        <f>CONCATENATE(cisloobjektu," ",nazevobjektu)</f>
        <v xml:space="preserve"> Vedlejší a ostatní náklady</v>
      </c>
      <c r="D4" s="154"/>
      <c r="E4" s="253"/>
      <c r="F4" s="253"/>
      <c r="G4" s="254"/>
    </row>
    <row r="5" spans="1:7" ht="13.5" thickTop="1">
      <c r="A5" s="155"/>
      <c r="B5" s="156"/>
      <c r="C5" s="156"/>
      <c r="D5" s="144"/>
      <c r="E5" s="157"/>
      <c r="F5" s="144"/>
      <c r="G5" s="158"/>
    </row>
    <row r="6" spans="1:7" ht="12.75">
      <c r="A6" s="159" t="s">
        <v>74</v>
      </c>
      <c r="B6" s="160" t="s">
        <v>75</v>
      </c>
      <c r="C6" s="160" t="s">
        <v>76</v>
      </c>
      <c r="D6" s="160" t="s">
        <v>77</v>
      </c>
      <c r="E6" s="161" t="s">
        <v>78</v>
      </c>
      <c r="F6" s="160" t="s">
        <v>79</v>
      </c>
      <c r="G6" s="162" t="s">
        <v>80</v>
      </c>
    </row>
    <row r="7" spans="1:15" ht="12.75">
      <c r="A7" s="163" t="s">
        <v>81</v>
      </c>
      <c r="B7" s="164" t="s">
        <v>82</v>
      </c>
      <c r="C7" s="165" t="s">
        <v>83</v>
      </c>
      <c r="D7" s="166"/>
      <c r="E7" s="167"/>
      <c r="F7" s="167"/>
      <c r="G7" s="168"/>
      <c r="H7" s="169"/>
      <c r="I7" s="169"/>
      <c r="O7" s="170">
        <v>1</v>
      </c>
    </row>
    <row r="8" spans="1:104" ht="12.75">
      <c r="A8" s="171">
        <v>1</v>
      </c>
      <c r="B8" s="172" t="s">
        <v>84</v>
      </c>
      <c r="C8" s="173" t="s">
        <v>85</v>
      </c>
      <c r="D8" s="174" t="s">
        <v>86</v>
      </c>
      <c r="E8" s="175">
        <v>1</v>
      </c>
      <c r="F8" s="205"/>
      <c r="G8" s="176">
        <f>E8*F8</f>
        <v>0</v>
      </c>
      <c r="O8" s="170">
        <v>2</v>
      </c>
      <c r="AA8" s="143">
        <v>12</v>
      </c>
      <c r="AB8" s="143">
        <v>0</v>
      </c>
      <c r="AC8" s="143">
        <v>1</v>
      </c>
      <c r="AZ8" s="143">
        <v>1</v>
      </c>
      <c r="BA8" s="143">
        <f>IF(AZ8=1,G8,0)</f>
        <v>0</v>
      </c>
      <c r="BB8" s="143">
        <f>IF(AZ8=2,G8,0)</f>
        <v>0</v>
      </c>
      <c r="BC8" s="143">
        <f>IF(AZ8=3,G8,0)</f>
        <v>0</v>
      </c>
      <c r="BD8" s="143">
        <f>IF(AZ8=4,G8,0)</f>
        <v>0</v>
      </c>
      <c r="BE8" s="143">
        <f>IF(AZ8=5,G8,0)</f>
        <v>0</v>
      </c>
      <c r="CZ8" s="143">
        <v>0</v>
      </c>
    </row>
    <row r="9" spans="1:15" ht="27" customHeight="1">
      <c r="A9" s="177"/>
      <c r="B9" s="178"/>
      <c r="C9" s="245" t="s">
        <v>87</v>
      </c>
      <c r="D9" s="246"/>
      <c r="E9" s="246"/>
      <c r="F9" s="246"/>
      <c r="G9" s="247"/>
      <c r="O9" s="170">
        <v>3</v>
      </c>
    </row>
    <row r="10" spans="1:15" ht="12.75">
      <c r="A10" s="177"/>
      <c r="B10" s="178"/>
      <c r="C10" s="245"/>
      <c r="D10" s="246"/>
      <c r="E10" s="246"/>
      <c r="F10" s="246"/>
      <c r="G10" s="247"/>
      <c r="O10" s="170">
        <v>3</v>
      </c>
    </row>
    <row r="11" spans="1:104" ht="12.75">
      <c r="A11" s="171">
        <v>2</v>
      </c>
      <c r="B11" s="172" t="s">
        <v>88</v>
      </c>
      <c r="C11" s="173" t="s">
        <v>89</v>
      </c>
      <c r="D11" s="174" t="s">
        <v>86</v>
      </c>
      <c r="E11" s="175">
        <v>1</v>
      </c>
      <c r="F11" s="205">
        <v>0</v>
      </c>
      <c r="G11" s="176">
        <f>E11*F11</f>
        <v>0</v>
      </c>
      <c r="O11" s="170">
        <v>2</v>
      </c>
      <c r="AA11" s="143">
        <v>12</v>
      </c>
      <c r="AB11" s="143">
        <v>0</v>
      </c>
      <c r="AC11" s="143">
        <v>2</v>
      </c>
      <c r="AZ11" s="143">
        <v>1</v>
      </c>
      <c r="BA11" s="143">
        <f>IF(AZ11=1,G11,0)</f>
        <v>0</v>
      </c>
      <c r="BB11" s="143">
        <f>IF(AZ11=2,G11,0)</f>
        <v>0</v>
      </c>
      <c r="BC11" s="143">
        <f>IF(AZ11=3,G11,0)</f>
        <v>0</v>
      </c>
      <c r="BD11" s="143">
        <f>IF(AZ11=4,G11,0)</f>
        <v>0</v>
      </c>
      <c r="BE11" s="143">
        <f>IF(AZ11=5,G11,0)</f>
        <v>0</v>
      </c>
      <c r="CZ11" s="143">
        <v>0</v>
      </c>
    </row>
    <row r="12" spans="1:15" ht="37.5" customHeight="1">
      <c r="A12" s="177"/>
      <c r="B12" s="178"/>
      <c r="C12" s="245" t="s">
        <v>90</v>
      </c>
      <c r="D12" s="246"/>
      <c r="E12" s="246"/>
      <c r="F12" s="246"/>
      <c r="G12" s="247"/>
      <c r="O12" s="170">
        <v>3</v>
      </c>
    </row>
    <row r="13" spans="1:15" ht="12.75">
      <c r="A13" s="177"/>
      <c r="B13" s="178"/>
      <c r="C13" s="245"/>
      <c r="D13" s="246"/>
      <c r="E13" s="246"/>
      <c r="F13" s="246"/>
      <c r="G13" s="247"/>
      <c r="O13" s="170">
        <v>3</v>
      </c>
    </row>
    <row r="14" spans="1:104" ht="12.75">
      <c r="A14" s="171">
        <v>3</v>
      </c>
      <c r="B14" s="172" t="s">
        <v>91</v>
      </c>
      <c r="C14" s="173" t="s">
        <v>92</v>
      </c>
      <c r="D14" s="174" t="s">
        <v>86</v>
      </c>
      <c r="E14" s="175">
        <v>1</v>
      </c>
      <c r="F14" s="205"/>
      <c r="G14" s="176">
        <f>E14*F14</f>
        <v>0</v>
      </c>
      <c r="O14" s="170">
        <v>2</v>
      </c>
      <c r="AA14" s="143">
        <v>12</v>
      </c>
      <c r="AB14" s="143">
        <v>0</v>
      </c>
      <c r="AC14" s="143">
        <v>3</v>
      </c>
      <c r="AZ14" s="143">
        <v>1</v>
      </c>
      <c r="BA14" s="143">
        <f>IF(AZ14=1,G14,0)</f>
        <v>0</v>
      </c>
      <c r="BB14" s="143">
        <f>IF(AZ14=2,G14,0)</f>
        <v>0</v>
      </c>
      <c r="BC14" s="143">
        <f>IF(AZ14=3,G14,0)</f>
        <v>0</v>
      </c>
      <c r="BD14" s="143">
        <f>IF(AZ14=4,G14,0)</f>
        <v>0</v>
      </c>
      <c r="BE14" s="143">
        <f>IF(AZ14=5,G14,0)</f>
        <v>0</v>
      </c>
      <c r="CZ14" s="143">
        <v>0</v>
      </c>
    </row>
    <row r="15" spans="1:15" ht="36" customHeight="1">
      <c r="A15" s="177"/>
      <c r="B15" s="178"/>
      <c r="C15" s="245" t="s">
        <v>93</v>
      </c>
      <c r="D15" s="246"/>
      <c r="E15" s="246"/>
      <c r="F15" s="246"/>
      <c r="G15" s="247"/>
      <c r="O15" s="170">
        <v>3</v>
      </c>
    </row>
    <row r="16" spans="1:15" ht="12.75">
      <c r="A16" s="177"/>
      <c r="B16" s="178"/>
      <c r="C16" s="245"/>
      <c r="D16" s="246"/>
      <c r="E16" s="246"/>
      <c r="F16" s="246"/>
      <c r="G16" s="247"/>
      <c r="O16" s="170">
        <v>3</v>
      </c>
    </row>
    <row r="17" spans="1:104" ht="12.75">
      <c r="A17" s="171">
        <v>4</v>
      </c>
      <c r="B17" s="172" t="s">
        <v>94</v>
      </c>
      <c r="C17" s="173" t="s">
        <v>95</v>
      </c>
      <c r="D17" s="174" t="s">
        <v>86</v>
      </c>
      <c r="E17" s="175">
        <v>1</v>
      </c>
      <c r="F17" s="205"/>
      <c r="G17" s="176">
        <f>E17*F17</f>
        <v>0</v>
      </c>
      <c r="O17" s="170">
        <v>2</v>
      </c>
      <c r="AA17" s="143">
        <v>12</v>
      </c>
      <c r="AB17" s="143">
        <v>0</v>
      </c>
      <c r="AC17" s="143">
        <v>4</v>
      </c>
      <c r="AZ17" s="143">
        <v>1</v>
      </c>
      <c r="BA17" s="143">
        <f>IF(AZ17=1,G17,0)</f>
        <v>0</v>
      </c>
      <c r="BB17" s="143">
        <f>IF(AZ17=2,G17,0)</f>
        <v>0</v>
      </c>
      <c r="BC17" s="143">
        <f>IF(AZ17=3,G17,0)</f>
        <v>0</v>
      </c>
      <c r="BD17" s="143">
        <f>IF(AZ17=4,G17,0)</f>
        <v>0</v>
      </c>
      <c r="BE17" s="143">
        <f>IF(AZ17=5,G17,0)</f>
        <v>0</v>
      </c>
      <c r="CZ17" s="143">
        <v>0</v>
      </c>
    </row>
    <row r="18" spans="1:15" ht="37.5" customHeight="1">
      <c r="A18" s="177"/>
      <c r="B18" s="178"/>
      <c r="C18" s="245" t="s">
        <v>96</v>
      </c>
      <c r="D18" s="246"/>
      <c r="E18" s="246"/>
      <c r="F18" s="246"/>
      <c r="G18" s="247"/>
      <c r="O18" s="170">
        <v>3</v>
      </c>
    </row>
    <row r="19" spans="1:15" ht="12.75">
      <c r="A19" s="177"/>
      <c r="B19" s="178"/>
      <c r="C19" s="245"/>
      <c r="D19" s="246"/>
      <c r="E19" s="246"/>
      <c r="F19" s="246"/>
      <c r="G19" s="247"/>
      <c r="O19" s="170">
        <v>3</v>
      </c>
    </row>
    <row r="20" spans="1:104" ht="12.75">
      <c r="A20" s="171">
        <v>5</v>
      </c>
      <c r="B20" s="172" t="s">
        <v>97</v>
      </c>
      <c r="C20" s="173" t="s">
        <v>98</v>
      </c>
      <c r="D20" s="174" t="s">
        <v>86</v>
      </c>
      <c r="E20" s="175">
        <v>1</v>
      </c>
      <c r="F20" s="205">
        <v>0</v>
      </c>
      <c r="G20" s="176">
        <f>E20*F20</f>
        <v>0</v>
      </c>
      <c r="O20" s="170">
        <v>2</v>
      </c>
      <c r="AA20" s="143">
        <v>12</v>
      </c>
      <c r="AB20" s="143">
        <v>0</v>
      </c>
      <c r="AC20" s="143">
        <v>5</v>
      </c>
      <c r="AZ20" s="143">
        <v>1</v>
      </c>
      <c r="BA20" s="143">
        <f>IF(AZ20=1,G20,0)</f>
        <v>0</v>
      </c>
      <c r="BB20" s="143">
        <f>IF(AZ20=2,G20,0)</f>
        <v>0</v>
      </c>
      <c r="BC20" s="143">
        <f>IF(AZ20=3,G20,0)</f>
        <v>0</v>
      </c>
      <c r="BD20" s="143">
        <f>IF(AZ20=4,G20,0)</f>
        <v>0</v>
      </c>
      <c r="BE20" s="143">
        <f>IF(AZ20=5,G20,0)</f>
        <v>0</v>
      </c>
      <c r="CZ20" s="143">
        <v>0</v>
      </c>
    </row>
    <row r="21" spans="1:15" ht="48.75" customHeight="1">
      <c r="A21" s="177"/>
      <c r="B21" s="178"/>
      <c r="C21" s="245" t="s">
        <v>99</v>
      </c>
      <c r="D21" s="246"/>
      <c r="E21" s="246"/>
      <c r="F21" s="246"/>
      <c r="G21" s="247"/>
      <c r="O21" s="170">
        <v>3</v>
      </c>
    </row>
    <row r="22" spans="1:15" ht="12.75">
      <c r="A22" s="177"/>
      <c r="B22" s="178"/>
      <c r="C22" s="245"/>
      <c r="D22" s="246"/>
      <c r="E22" s="246"/>
      <c r="F22" s="246"/>
      <c r="G22" s="247"/>
      <c r="O22" s="170">
        <v>3</v>
      </c>
    </row>
    <row r="23" spans="1:104" ht="12.75">
      <c r="A23" s="171">
        <v>6</v>
      </c>
      <c r="B23" s="172" t="s">
        <v>100</v>
      </c>
      <c r="C23" s="173" t="s">
        <v>101</v>
      </c>
      <c r="D23" s="174" t="s">
        <v>86</v>
      </c>
      <c r="E23" s="175">
        <v>1</v>
      </c>
      <c r="F23" s="205">
        <v>0</v>
      </c>
      <c r="G23" s="176">
        <f>E23*F23</f>
        <v>0</v>
      </c>
      <c r="O23" s="170">
        <v>2</v>
      </c>
      <c r="AA23" s="143">
        <v>12</v>
      </c>
      <c r="AB23" s="143">
        <v>0</v>
      </c>
      <c r="AC23" s="143">
        <v>6</v>
      </c>
      <c r="AZ23" s="143">
        <v>1</v>
      </c>
      <c r="BA23" s="143">
        <f>IF(AZ23=1,G23,0)</f>
        <v>0</v>
      </c>
      <c r="BB23" s="143">
        <f>IF(AZ23=2,G23,0)</f>
        <v>0</v>
      </c>
      <c r="BC23" s="143">
        <f>IF(AZ23=3,G23,0)</f>
        <v>0</v>
      </c>
      <c r="BD23" s="143">
        <f>IF(AZ23=4,G23,0)</f>
        <v>0</v>
      </c>
      <c r="BE23" s="143">
        <f>IF(AZ23=5,G23,0)</f>
        <v>0</v>
      </c>
      <c r="CZ23" s="143">
        <v>0</v>
      </c>
    </row>
    <row r="24" spans="1:15" ht="12.75">
      <c r="A24" s="177"/>
      <c r="B24" s="178"/>
      <c r="C24" s="245" t="s">
        <v>102</v>
      </c>
      <c r="D24" s="246"/>
      <c r="E24" s="246"/>
      <c r="F24" s="246"/>
      <c r="G24" s="247"/>
      <c r="O24" s="170">
        <v>3</v>
      </c>
    </row>
    <row r="25" spans="1:15" ht="12.75">
      <c r="A25" s="177"/>
      <c r="B25" s="178"/>
      <c r="C25" s="245"/>
      <c r="D25" s="246"/>
      <c r="E25" s="246"/>
      <c r="F25" s="246"/>
      <c r="G25" s="247"/>
      <c r="O25" s="170">
        <v>3</v>
      </c>
    </row>
    <row r="26" spans="1:104" ht="12.75">
      <c r="A26" s="171">
        <v>7</v>
      </c>
      <c r="B26" s="172" t="s">
        <v>103</v>
      </c>
      <c r="C26" s="173" t="s">
        <v>104</v>
      </c>
      <c r="D26" s="174" t="s">
        <v>86</v>
      </c>
      <c r="E26" s="175">
        <v>1</v>
      </c>
      <c r="F26" s="205">
        <v>0</v>
      </c>
      <c r="G26" s="176">
        <f>E26*F26</f>
        <v>0</v>
      </c>
      <c r="O26" s="170">
        <v>2</v>
      </c>
      <c r="AA26" s="143">
        <v>12</v>
      </c>
      <c r="AB26" s="143">
        <v>0</v>
      </c>
      <c r="AC26" s="143">
        <v>7</v>
      </c>
      <c r="AZ26" s="143">
        <v>1</v>
      </c>
      <c r="BA26" s="143">
        <f>IF(AZ26=1,G26,0)</f>
        <v>0</v>
      </c>
      <c r="BB26" s="143">
        <f>IF(AZ26=2,G26,0)</f>
        <v>0</v>
      </c>
      <c r="BC26" s="143">
        <f>IF(AZ26=3,G26,0)</f>
        <v>0</v>
      </c>
      <c r="BD26" s="143">
        <f>IF(AZ26=4,G26,0)</f>
        <v>0</v>
      </c>
      <c r="BE26" s="143">
        <f>IF(AZ26=5,G26,0)</f>
        <v>0</v>
      </c>
      <c r="CZ26" s="143">
        <v>0</v>
      </c>
    </row>
    <row r="27" spans="1:15" ht="24.75" customHeight="1">
      <c r="A27" s="177"/>
      <c r="B27" s="178"/>
      <c r="C27" s="245" t="s">
        <v>105</v>
      </c>
      <c r="D27" s="246"/>
      <c r="E27" s="246"/>
      <c r="F27" s="246"/>
      <c r="G27" s="247"/>
      <c r="O27" s="170">
        <v>3</v>
      </c>
    </row>
    <row r="28" spans="1:104" ht="12.75">
      <c r="A28" s="171">
        <v>8</v>
      </c>
      <c r="B28" s="172" t="s">
        <v>106</v>
      </c>
      <c r="C28" s="173" t="s">
        <v>107</v>
      </c>
      <c r="D28" s="174" t="s">
        <v>86</v>
      </c>
      <c r="E28" s="175">
        <v>1</v>
      </c>
      <c r="F28" s="205">
        <v>0</v>
      </c>
      <c r="G28" s="176">
        <f>E28*F28</f>
        <v>0</v>
      </c>
      <c r="O28" s="170">
        <v>2</v>
      </c>
      <c r="AA28" s="143">
        <v>12</v>
      </c>
      <c r="AB28" s="143">
        <v>0</v>
      </c>
      <c r="AC28" s="143">
        <v>8</v>
      </c>
      <c r="AZ28" s="143">
        <v>1</v>
      </c>
      <c r="BA28" s="143">
        <f>IF(AZ28=1,G28,0)</f>
        <v>0</v>
      </c>
      <c r="BB28" s="143">
        <f>IF(AZ28=2,G28,0)</f>
        <v>0</v>
      </c>
      <c r="BC28" s="143">
        <f>IF(AZ28=3,G28,0)</f>
        <v>0</v>
      </c>
      <c r="BD28" s="143">
        <f>IF(AZ28=4,G28,0)</f>
        <v>0</v>
      </c>
      <c r="BE28" s="143">
        <f>IF(AZ28=5,G28,0)</f>
        <v>0</v>
      </c>
      <c r="CZ28" s="143">
        <v>0</v>
      </c>
    </row>
    <row r="29" spans="1:15" ht="70.5" customHeight="1">
      <c r="A29" s="177"/>
      <c r="B29" s="178"/>
      <c r="C29" s="245" t="s">
        <v>108</v>
      </c>
      <c r="D29" s="246"/>
      <c r="E29" s="246"/>
      <c r="F29" s="246"/>
      <c r="G29" s="247"/>
      <c r="O29" s="170">
        <v>3</v>
      </c>
    </row>
    <row r="30" spans="1:15" ht="12.75">
      <c r="A30" s="177"/>
      <c r="B30" s="178"/>
      <c r="C30" s="245"/>
      <c r="D30" s="246"/>
      <c r="E30" s="246"/>
      <c r="F30" s="246"/>
      <c r="G30" s="247"/>
      <c r="O30" s="170">
        <v>3</v>
      </c>
    </row>
    <row r="31" spans="1:104" ht="12.75">
      <c r="A31" s="171">
        <v>9</v>
      </c>
      <c r="B31" s="172" t="s">
        <v>109</v>
      </c>
      <c r="C31" s="173" t="s">
        <v>110</v>
      </c>
      <c r="D31" s="174" t="s">
        <v>86</v>
      </c>
      <c r="E31" s="175">
        <v>1</v>
      </c>
      <c r="F31" s="205">
        <v>0</v>
      </c>
      <c r="G31" s="176">
        <f>E31*F31</f>
        <v>0</v>
      </c>
      <c r="O31" s="170">
        <v>2</v>
      </c>
      <c r="AA31" s="143">
        <v>12</v>
      </c>
      <c r="AB31" s="143">
        <v>0</v>
      </c>
      <c r="AC31" s="143">
        <v>9</v>
      </c>
      <c r="AZ31" s="143">
        <v>1</v>
      </c>
      <c r="BA31" s="143">
        <f>IF(AZ31=1,G31,0)</f>
        <v>0</v>
      </c>
      <c r="BB31" s="143">
        <f>IF(AZ31=2,G31,0)</f>
        <v>0</v>
      </c>
      <c r="BC31" s="143">
        <f>IF(AZ31=3,G31,0)</f>
        <v>0</v>
      </c>
      <c r="BD31" s="143">
        <f>IF(AZ31=4,G31,0)</f>
        <v>0</v>
      </c>
      <c r="BE31" s="143">
        <f>IF(AZ31=5,G31,0)</f>
        <v>0</v>
      </c>
      <c r="CZ31" s="143">
        <v>0</v>
      </c>
    </row>
    <row r="32" spans="1:15" ht="27" customHeight="1">
      <c r="A32" s="177"/>
      <c r="B32" s="178"/>
      <c r="C32" s="245" t="s">
        <v>111</v>
      </c>
      <c r="D32" s="246"/>
      <c r="E32" s="246"/>
      <c r="F32" s="246"/>
      <c r="G32" s="247"/>
      <c r="O32" s="170">
        <v>3</v>
      </c>
    </row>
    <row r="33" spans="1:15" ht="12" customHeight="1">
      <c r="A33" s="177"/>
      <c r="B33" s="178"/>
      <c r="C33" s="245"/>
      <c r="D33" s="246"/>
      <c r="E33" s="246"/>
      <c r="F33" s="246"/>
      <c r="G33" s="247"/>
      <c r="O33" s="170">
        <v>3</v>
      </c>
    </row>
    <row r="34" spans="1:104" ht="12.75">
      <c r="A34" s="171">
        <v>10</v>
      </c>
      <c r="B34" s="172" t="s">
        <v>112</v>
      </c>
      <c r="C34" s="173" t="s">
        <v>113</v>
      </c>
      <c r="D34" s="174" t="s">
        <v>86</v>
      </c>
      <c r="E34" s="175">
        <v>1</v>
      </c>
      <c r="F34" s="205">
        <v>0</v>
      </c>
      <c r="G34" s="176">
        <f>E34*F34</f>
        <v>0</v>
      </c>
      <c r="O34" s="170">
        <v>2</v>
      </c>
      <c r="AA34" s="143">
        <v>12</v>
      </c>
      <c r="AB34" s="143">
        <v>0</v>
      </c>
      <c r="AC34" s="143">
        <v>10</v>
      </c>
      <c r="AZ34" s="143">
        <v>1</v>
      </c>
      <c r="BA34" s="143">
        <f>IF(AZ34=1,G34,0)</f>
        <v>0</v>
      </c>
      <c r="BB34" s="143">
        <f>IF(AZ34=2,G34,0)</f>
        <v>0</v>
      </c>
      <c r="BC34" s="143">
        <f>IF(AZ34=3,G34,0)</f>
        <v>0</v>
      </c>
      <c r="BD34" s="143">
        <f>IF(AZ34=4,G34,0)</f>
        <v>0</v>
      </c>
      <c r="BE34" s="143">
        <f>IF(AZ34=5,G34,0)</f>
        <v>0</v>
      </c>
      <c r="CZ34" s="143">
        <v>0</v>
      </c>
    </row>
    <row r="35" spans="1:15" ht="26.25" customHeight="1">
      <c r="A35" s="177"/>
      <c r="B35" s="178"/>
      <c r="C35" s="245" t="s">
        <v>114</v>
      </c>
      <c r="D35" s="246"/>
      <c r="E35" s="246"/>
      <c r="F35" s="246"/>
      <c r="G35" s="247"/>
      <c r="O35" s="170">
        <v>3</v>
      </c>
    </row>
    <row r="36" spans="1:15" ht="12.75">
      <c r="A36" s="177"/>
      <c r="B36" s="178"/>
      <c r="C36" s="245"/>
      <c r="D36" s="246"/>
      <c r="E36" s="246"/>
      <c r="F36" s="246"/>
      <c r="G36" s="247"/>
      <c r="O36" s="170">
        <v>3</v>
      </c>
    </row>
    <row r="37" spans="1:57" ht="12.75">
      <c r="A37" s="179"/>
      <c r="B37" s="180" t="s">
        <v>115</v>
      </c>
      <c r="C37" s="181" t="str">
        <f>CONCATENATE(B7," ",C7)</f>
        <v>11 Přípravné a přidružené práce</v>
      </c>
      <c r="D37" s="179"/>
      <c r="E37" s="182"/>
      <c r="F37" s="182"/>
      <c r="G37" s="208">
        <f>SUM(G7:G36)</f>
        <v>0</v>
      </c>
      <c r="O37" s="170">
        <v>4</v>
      </c>
      <c r="BA37" s="183">
        <f>SUM(BA7:BA36)</f>
        <v>0</v>
      </c>
      <c r="BB37" s="183">
        <f>SUM(BB7:BB36)</f>
        <v>0</v>
      </c>
      <c r="BC37" s="183">
        <f>SUM(BC7:BC36)</f>
        <v>0</v>
      </c>
      <c r="BD37" s="183">
        <f>SUM(BD7:BD36)</f>
        <v>0</v>
      </c>
      <c r="BE37" s="183">
        <f>SUM(BE7:BE36)</f>
        <v>0</v>
      </c>
    </row>
    <row r="38" spans="1:7" ht="12.75">
      <c r="A38" s="144"/>
      <c r="B38" s="144"/>
      <c r="C38" s="144"/>
      <c r="D38" s="144"/>
      <c r="E38" s="144"/>
      <c r="F38" s="144"/>
      <c r="G38" s="144"/>
    </row>
    <row r="39" ht="12.75">
      <c r="E39" s="143"/>
    </row>
    <row r="40" ht="12.75">
      <c r="E40" s="143"/>
    </row>
    <row r="41" ht="12.75">
      <c r="E41" s="143"/>
    </row>
    <row r="42" ht="12.75">
      <c r="E42" s="143"/>
    </row>
    <row r="43" ht="12.75">
      <c r="E43" s="143"/>
    </row>
    <row r="44" ht="12.75">
      <c r="E44" s="143"/>
    </row>
    <row r="45" ht="12.75">
      <c r="E45" s="143"/>
    </row>
    <row r="46" ht="12.75">
      <c r="E46" s="143"/>
    </row>
    <row r="47" ht="12.75">
      <c r="E47" s="143"/>
    </row>
    <row r="48" ht="12.75">
      <c r="E48" s="143"/>
    </row>
    <row r="49" ht="12.75">
      <c r="E49" s="143"/>
    </row>
    <row r="50" ht="12.75">
      <c r="E50" s="143"/>
    </row>
    <row r="51" ht="12.75">
      <c r="E51" s="143"/>
    </row>
    <row r="52" ht="12.75">
      <c r="E52" s="143"/>
    </row>
    <row r="53" ht="12.75">
      <c r="E53" s="143"/>
    </row>
    <row r="54" ht="12.75">
      <c r="E54" s="143"/>
    </row>
    <row r="55" ht="12.75">
      <c r="E55" s="143"/>
    </row>
    <row r="56" ht="12.75">
      <c r="E56" s="143"/>
    </row>
    <row r="57" ht="12.75">
      <c r="E57" s="143"/>
    </row>
    <row r="58" ht="12.75">
      <c r="E58" s="143"/>
    </row>
    <row r="59" ht="12.75">
      <c r="E59" s="143"/>
    </row>
    <row r="60" ht="12.75">
      <c r="E60" s="143"/>
    </row>
    <row r="61" spans="1:7" ht="12.75">
      <c r="A61" s="184"/>
      <c r="B61" s="184"/>
      <c r="C61" s="184"/>
      <c r="D61" s="184"/>
      <c r="E61" s="184"/>
      <c r="F61" s="184"/>
      <c r="G61" s="184"/>
    </row>
    <row r="62" spans="1:7" ht="12.75">
      <c r="A62" s="184"/>
      <c r="B62" s="184"/>
      <c r="C62" s="184"/>
      <c r="D62" s="184"/>
      <c r="E62" s="184"/>
      <c r="F62" s="184"/>
      <c r="G62" s="184"/>
    </row>
    <row r="63" spans="1:7" ht="12.75">
      <c r="A63" s="184"/>
      <c r="B63" s="184"/>
      <c r="C63" s="184"/>
      <c r="D63" s="184"/>
      <c r="E63" s="184"/>
      <c r="F63" s="184"/>
      <c r="G63" s="184"/>
    </row>
    <row r="64" spans="1:7" ht="12.75">
      <c r="A64" s="184"/>
      <c r="B64" s="184"/>
      <c r="C64" s="184"/>
      <c r="D64" s="184"/>
      <c r="E64" s="184"/>
      <c r="F64" s="184"/>
      <c r="G64" s="184"/>
    </row>
    <row r="65" ht="12.75">
      <c r="E65" s="143"/>
    </row>
    <row r="66" ht="12.75">
      <c r="E66" s="143"/>
    </row>
    <row r="67" ht="12.75">
      <c r="E67" s="143"/>
    </row>
    <row r="68" ht="12.75">
      <c r="E68" s="143"/>
    </row>
    <row r="69" ht="12.75">
      <c r="E69" s="143"/>
    </row>
    <row r="70" ht="12.75">
      <c r="E70" s="143"/>
    </row>
    <row r="71" ht="12.75">
      <c r="E71" s="143"/>
    </row>
    <row r="72" ht="12.75">
      <c r="E72" s="143"/>
    </row>
    <row r="73" ht="12.75">
      <c r="E73" s="143"/>
    </row>
    <row r="74" ht="12.75">
      <c r="E74" s="143"/>
    </row>
    <row r="75" ht="12.75">
      <c r="E75" s="143"/>
    </row>
    <row r="76" ht="12.75">
      <c r="E76" s="143"/>
    </row>
    <row r="77" ht="12.75">
      <c r="E77" s="143"/>
    </row>
    <row r="78" ht="12.75">
      <c r="E78" s="143"/>
    </row>
    <row r="79" ht="12.75">
      <c r="E79" s="143"/>
    </row>
    <row r="80" ht="12.75">
      <c r="E80" s="143"/>
    </row>
    <row r="81" ht="12.75">
      <c r="E81" s="143"/>
    </row>
    <row r="82" ht="12.75">
      <c r="E82" s="143"/>
    </row>
    <row r="83" ht="12.75">
      <c r="E83" s="143"/>
    </row>
    <row r="84" ht="12.75">
      <c r="E84" s="143"/>
    </row>
    <row r="85" ht="12.75">
      <c r="E85" s="143"/>
    </row>
    <row r="86" ht="12.75">
      <c r="E86" s="143"/>
    </row>
    <row r="87" ht="12.75">
      <c r="E87" s="143"/>
    </row>
    <row r="88" ht="12.75">
      <c r="E88" s="143"/>
    </row>
    <row r="89" ht="12.75">
      <c r="E89" s="143"/>
    </row>
    <row r="90" ht="12.75">
      <c r="E90" s="143"/>
    </row>
    <row r="91" ht="12.75">
      <c r="E91" s="143"/>
    </row>
    <row r="92" ht="12.75">
      <c r="E92" s="143"/>
    </row>
    <row r="93" ht="12.75">
      <c r="E93" s="143"/>
    </row>
    <row r="94" ht="12.75">
      <c r="E94" s="143"/>
    </row>
    <row r="95" ht="12.75">
      <c r="E95" s="143"/>
    </row>
    <row r="96" spans="1:2" ht="12.75">
      <c r="A96" s="185"/>
      <c r="B96" s="185"/>
    </row>
    <row r="97" spans="1:7" ht="12.75">
      <c r="A97" s="184"/>
      <c r="B97" s="184"/>
      <c r="C97" s="187"/>
      <c r="D97" s="187"/>
      <c r="E97" s="188"/>
      <c r="F97" s="187"/>
      <c r="G97" s="189"/>
    </row>
    <row r="98" spans="1:7" ht="12.75">
      <c r="A98" s="190"/>
      <c r="B98" s="190"/>
      <c r="C98" s="184"/>
      <c r="D98" s="184"/>
      <c r="E98" s="191"/>
      <c r="F98" s="184"/>
      <c r="G98" s="184"/>
    </row>
    <row r="99" spans="1:7" ht="12.75">
      <c r="A99" s="184"/>
      <c r="B99" s="184"/>
      <c r="C99" s="184"/>
      <c r="D99" s="184"/>
      <c r="E99" s="191"/>
      <c r="F99" s="184"/>
      <c r="G99" s="184"/>
    </row>
    <row r="100" spans="1:7" ht="12.75">
      <c r="A100" s="184"/>
      <c r="B100" s="184"/>
      <c r="C100" s="184"/>
      <c r="D100" s="184"/>
      <c r="E100" s="191"/>
      <c r="F100" s="184"/>
      <c r="G100" s="184"/>
    </row>
    <row r="101" spans="1:7" ht="12.75">
      <c r="A101" s="184"/>
      <c r="B101" s="184"/>
      <c r="C101" s="184"/>
      <c r="D101" s="184"/>
      <c r="E101" s="191"/>
      <c r="F101" s="184"/>
      <c r="G101" s="184"/>
    </row>
    <row r="102" spans="1:7" ht="12.75">
      <c r="A102" s="184"/>
      <c r="B102" s="184"/>
      <c r="C102" s="184"/>
      <c r="D102" s="184"/>
      <c r="E102" s="191"/>
      <c r="F102" s="184"/>
      <c r="G102" s="184"/>
    </row>
    <row r="103" spans="1:7" ht="12.75">
      <c r="A103" s="184"/>
      <c r="B103" s="184"/>
      <c r="C103" s="184"/>
      <c r="D103" s="184"/>
      <c r="E103" s="191"/>
      <c r="F103" s="184"/>
      <c r="G103" s="184"/>
    </row>
    <row r="104" spans="1:7" ht="12.75">
      <c r="A104" s="184"/>
      <c r="B104" s="184"/>
      <c r="C104" s="184"/>
      <c r="D104" s="184"/>
      <c r="E104" s="191"/>
      <c r="F104" s="184"/>
      <c r="G104" s="184"/>
    </row>
    <row r="105" spans="1:7" ht="12.75">
      <c r="A105" s="184"/>
      <c r="B105" s="184"/>
      <c r="C105" s="184"/>
      <c r="D105" s="184"/>
      <c r="E105" s="191"/>
      <c r="F105" s="184"/>
      <c r="G105" s="184"/>
    </row>
    <row r="106" spans="1:7" ht="12.75">
      <c r="A106" s="184"/>
      <c r="B106" s="184"/>
      <c r="C106" s="184"/>
      <c r="D106" s="184"/>
      <c r="E106" s="191"/>
      <c r="F106" s="184"/>
      <c r="G106" s="184"/>
    </row>
    <row r="107" spans="1:7" ht="12.75">
      <c r="A107" s="184"/>
      <c r="B107" s="184"/>
      <c r="C107" s="184"/>
      <c r="D107" s="184"/>
      <c r="E107" s="191"/>
      <c r="F107" s="184"/>
      <c r="G107" s="184"/>
    </row>
    <row r="108" spans="1:7" ht="12.75">
      <c r="A108" s="184"/>
      <c r="B108" s="184"/>
      <c r="C108" s="184"/>
      <c r="D108" s="184"/>
      <c r="E108" s="191"/>
      <c r="F108" s="184"/>
      <c r="G108" s="184"/>
    </row>
    <row r="109" spans="1:7" ht="12.75">
      <c r="A109" s="184"/>
      <c r="B109" s="184"/>
      <c r="C109" s="184"/>
      <c r="D109" s="184"/>
      <c r="E109" s="191"/>
      <c r="F109" s="184"/>
      <c r="G109" s="184"/>
    </row>
    <row r="110" spans="1:7" ht="12.75">
      <c r="A110" s="184"/>
      <c r="B110" s="184"/>
      <c r="C110" s="184"/>
      <c r="D110" s="184"/>
      <c r="E110" s="191"/>
      <c r="F110" s="184"/>
      <c r="G110" s="184"/>
    </row>
  </sheetData>
  <sheetProtection password="EA73" sheet="1" objects="1" scenarios="1"/>
  <protectedRanges>
    <protectedRange sqref="F8 F11 F14 F17 F20 F23 F26 F28 F31 C35 C35 F34" name="Editovatelné"/>
  </protectedRanges>
  <mergeCells count="23">
    <mergeCell ref="C10:G10"/>
    <mergeCell ref="A1:G1"/>
    <mergeCell ref="A3:B3"/>
    <mergeCell ref="A4:B4"/>
    <mergeCell ref="E4:G4"/>
    <mergeCell ref="C9:G9"/>
    <mergeCell ref="C29:G29"/>
    <mergeCell ref="C12:G12"/>
    <mergeCell ref="C13:G13"/>
    <mergeCell ref="C15:G15"/>
    <mergeCell ref="C16:G16"/>
    <mergeCell ref="C18:G18"/>
    <mergeCell ref="C19:G19"/>
    <mergeCell ref="C21:G21"/>
    <mergeCell ref="C22:G22"/>
    <mergeCell ref="C24:G24"/>
    <mergeCell ref="C25:G25"/>
    <mergeCell ref="C27:G27"/>
    <mergeCell ref="C30:G30"/>
    <mergeCell ref="C32:G32"/>
    <mergeCell ref="C33:G33"/>
    <mergeCell ref="C35:G35"/>
    <mergeCell ref="C36:G36"/>
  </mergeCells>
  <printOptions/>
  <pageMargins left="0.5905511811023623" right="0.3937007874015748" top="0.1968503937007874" bottom="0.1968503937007874" header="0" footer="0.1968503937007874"/>
  <pageSetup blackAndWhite="1" horizontalDpi="300" verticalDpi="300" orientation="portrait" paperSize="9" scale="98" r:id="rId1"/>
  <headerFooter alignWithMargins="0">
    <oddFooter>&amp;CStránka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5"/>
  <sheetViews>
    <sheetView workbookViewId="0" topLeftCell="A4">
      <selection activeCell="F33" sqref="F33"/>
    </sheetView>
  </sheetViews>
  <sheetFormatPr defaultColWidth="9.00390625" defaultRowHeight="12.75"/>
  <cols>
    <col min="1" max="1" width="2.00390625" style="0" customWidth="1"/>
    <col min="2" max="2" width="15.00390625" style="0" customWidth="1"/>
    <col min="3" max="3" width="15.875" style="0" customWidth="1"/>
    <col min="4" max="4" width="14.625" style="0" customWidth="1"/>
    <col min="5" max="5" width="12.625" style="0" customWidth="1"/>
    <col min="6" max="6" width="19.75390625" style="0" customWidth="1"/>
    <col min="7" max="7" width="14.125" style="0" customWidth="1"/>
    <col min="257" max="257" width="2.00390625" style="0" customWidth="1"/>
    <col min="258" max="258" width="15.00390625" style="0" customWidth="1"/>
    <col min="259" max="259" width="15.875" style="0" customWidth="1"/>
    <col min="260" max="260" width="14.625" style="0" customWidth="1"/>
    <col min="261" max="261" width="12.625" style="0" customWidth="1"/>
    <col min="262" max="262" width="19.75390625" style="0" customWidth="1"/>
    <col min="263" max="263" width="14.125" style="0" customWidth="1"/>
    <col min="513" max="513" width="2.00390625" style="0" customWidth="1"/>
    <col min="514" max="514" width="15.00390625" style="0" customWidth="1"/>
    <col min="515" max="515" width="15.875" style="0" customWidth="1"/>
    <col min="516" max="516" width="14.625" style="0" customWidth="1"/>
    <col min="517" max="517" width="12.625" style="0" customWidth="1"/>
    <col min="518" max="518" width="19.75390625" style="0" customWidth="1"/>
    <col min="519" max="519" width="14.125" style="0" customWidth="1"/>
    <col min="769" max="769" width="2.00390625" style="0" customWidth="1"/>
    <col min="770" max="770" width="15.00390625" style="0" customWidth="1"/>
    <col min="771" max="771" width="15.875" style="0" customWidth="1"/>
    <col min="772" max="772" width="14.625" style="0" customWidth="1"/>
    <col min="773" max="773" width="12.625" style="0" customWidth="1"/>
    <col min="774" max="774" width="19.75390625" style="0" customWidth="1"/>
    <col min="775" max="775" width="14.125" style="0" customWidth="1"/>
    <col min="1025" max="1025" width="2.00390625" style="0" customWidth="1"/>
    <col min="1026" max="1026" width="15.00390625" style="0" customWidth="1"/>
    <col min="1027" max="1027" width="15.875" style="0" customWidth="1"/>
    <col min="1028" max="1028" width="14.625" style="0" customWidth="1"/>
    <col min="1029" max="1029" width="12.625" style="0" customWidth="1"/>
    <col min="1030" max="1030" width="19.75390625" style="0" customWidth="1"/>
    <col min="1031" max="1031" width="14.125" style="0" customWidth="1"/>
    <col min="1281" max="1281" width="2.00390625" style="0" customWidth="1"/>
    <col min="1282" max="1282" width="15.00390625" style="0" customWidth="1"/>
    <col min="1283" max="1283" width="15.875" style="0" customWidth="1"/>
    <col min="1284" max="1284" width="14.625" style="0" customWidth="1"/>
    <col min="1285" max="1285" width="12.625" style="0" customWidth="1"/>
    <col min="1286" max="1286" width="19.75390625" style="0" customWidth="1"/>
    <col min="1287" max="1287" width="14.125" style="0" customWidth="1"/>
    <col min="1537" max="1537" width="2.00390625" style="0" customWidth="1"/>
    <col min="1538" max="1538" width="15.00390625" style="0" customWidth="1"/>
    <col min="1539" max="1539" width="15.875" style="0" customWidth="1"/>
    <col min="1540" max="1540" width="14.625" style="0" customWidth="1"/>
    <col min="1541" max="1541" width="12.625" style="0" customWidth="1"/>
    <col min="1542" max="1542" width="19.75390625" style="0" customWidth="1"/>
    <col min="1543" max="1543" width="14.125" style="0" customWidth="1"/>
    <col min="1793" max="1793" width="2.00390625" style="0" customWidth="1"/>
    <col min="1794" max="1794" width="15.00390625" style="0" customWidth="1"/>
    <col min="1795" max="1795" width="15.875" style="0" customWidth="1"/>
    <col min="1796" max="1796" width="14.625" style="0" customWidth="1"/>
    <col min="1797" max="1797" width="12.625" style="0" customWidth="1"/>
    <col min="1798" max="1798" width="19.75390625" style="0" customWidth="1"/>
    <col min="1799" max="1799" width="14.125" style="0" customWidth="1"/>
    <col min="2049" max="2049" width="2.00390625" style="0" customWidth="1"/>
    <col min="2050" max="2050" width="15.00390625" style="0" customWidth="1"/>
    <col min="2051" max="2051" width="15.875" style="0" customWidth="1"/>
    <col min="2052" max="2052" width="14.625" style="0" customWidth="1"/>
    <col min="2053" max="2053" width="12.625" style="0" customWidth="1"/>
    <col min="2054" max="2054" width="19.75390625" style="0" customWidth="1"/>
    <col min="2055" max="2055" width="14.125" style="0" customWidth="1"/>
    <col min="2305" max="2305" width="2.00390625" style="0" customWidth="1"/>
    <col min="2306" max="2306" width="15.00390625" style="0" customWidth="1"/>
    <col min="2307" max="2307" width="15.875" style="0" customWidth="1"/>
    <col min="2308" max="2308" width="14.625" style="0" customWidth="1"/>
    <col min="2309" max="2309" width="12.625" style="0" customWidth="1"/>
    <col min="2310" max="2310" width="19.75390625" style="0" customWidth="1"/>
    <col min="2311" max="2311" width="14.125" style="0" customWidth="1"/>
    <col min="2561" max="2561" width="2.00390625" style="0" customWidth="1"/>
    <col min="2562" max="2562" width="15.00390625" style="0" customWidth="1"/>
    <col min="2563" max="2563" width="15.875" style="0" customWidth="1"/>
    <col min="2564" max="2564" width="14.625" style="0" customWidth="1"/>
    <col min="2565" max="2565" width="12.625" style="0" customWidth="1"/>
    <col min="2566" max="2566" width="19.75390625" style="0" customWidth="1"/>
    <col min="2567" max="2567" width="14.125" style="0" customWidth="1"/>
    <col min="2817" max="2817" width="2.00390625" style="0" customWidth="1"/>
    <col min="2818" max="2818" width="15.00390625" style="0" customWidth="1"/>
    <col min="2819" max="2819" width="15.875" style="0" customWidth="1"/>
    <col min="2820" max="2820" width="14.625" style="0" customWidth="1"/>
    <col min="2821" max="2821" width="12.625" style="0" customWidth="1"/>
    <col min="2822" max="2822" width="19.75390625" style="0" customWidth="1"/>
    <col min="2823" max="2823" width="14.125" style="0" customWidth="1"/>
    <col min="3073" max="3073" width="2.00390625" style="0" customWidth="1"/>
    <col min="3074" max="3074" width="15.00390625" style="0" customWidth="1"/>
    <col min="3075" max="3075" width="15.875" style="0" customWidth="1"/>
    <col min="3076" max="3076" width="14.625" style="0" customWidth="1"/>
    <col min="3077" max="3077" width="12.625" style="0" customWidth="1"/>
    <col min="3078" max="3078" width="19.75390625" style="0" customWidth="1"/>
    <col min="3079" max="3079" width="14.125" style="0" customWidth="1"/>
    <col min="3329" max="3329" width="2.00390625" style="0" customWidth="1"/>
    <col min="3330" max="3330" width="15.00390625" style="0" customWidth="1"/>
    <col min="3331" max="3331" width="15.875" style="0" customWidth="1"/>
    <col min="3332" max="3332" width="14.625" style="0" customWidth="1"/>
    <col min="3333" max="3333" width="12.625" style="0" customWidth="1"/>
    <col min="3334" max="3334" width="19.75390625" style="0" customWidth="1"/>
    <col min="3335" max="3335" width="14.125" style="0" customWidth="1"/>
    <col min="3585" max="3585" width="2.00390625" style="0" customWidth="1"/>
    <col min="3586" max="3586" width="15.00390625" style="0" customWidth="1"/>
    <col min="3587" max="3587" width="15.875" style="0" customWidth="1"/>
    <col min="3588" max="3588" width="14.625" style="0" customWidth="1"/>
    <col min="3589" max="3589" width="12.625" style="0" customWidth="1"/>
    <col min="3590" max="3590" width="19.75390625" style="0" customWidth="1"/>
    <col min="3591" max="3591" width="14.125" style="0" customWidth="1"/>
    <col min="3841" max="3841" width="2.00390625" style="0" customWidth="1"/>
    <col min="3842" max="3842" width="15.00390625" style="0" customWidth="1"/>
    <col min="3843" max="3843" width="15.875" style="0" customWidth="1"/>
    <col min="3844" max="3844" width="14.625" style="0" customWidth="1"/>
    <col min="3845" max="3845" width="12.625" style="0" customWidth="1"/>
    <col min="3846" max="3846" width="19.75390625" style="0" customWidth="1"/>
    <col min="3847" max="3847" width="14.125" style="0" customWidth="1"/>
    <col min="4097" max="4097" width="2.00390625" style="0" customWidth="1"/>
    <col min="4098" max="4098" width="15.00390625" style="0" customWidth="1"/>
    <col min="4099" max="4099" width="15.875" style="0" customWidth="1"/>
    <col min="4100" max="4100" width="14.625" style="0" customWidth="1"/>
    <col min="4101" max="4101" width="12.625" style="0" customWidth="1"/>
    <col min="4102" max="4102" width="19.75390625" style="0" customWidth="1"/>
    <col min="4103" max="4103" width="14.125" style="0" customWidth="1"/>
    <col min="4353" max="4353" width="2.00390625" style="0" customWidth="1"/>
    <col min="4354" max="4354" width="15.00390625" style="0" customWidth="1"/>
    <col min="4355" max="4355" width="15.875" style="0" customWidth="1"/>
    <col min="4356" max="4356" width="14.625" style="0" customWidth="1"/>
    <col min="4357" max="4357" width="12.625" style="0" customWidth="1"/>
    <col min="4358" max="4358" width="19.75390625" style="0" customWidth="1"/>
    <col min="4359" max="4359" width="14.125" style="0" customWidth="1"/>
    <col min="4609" max="4609" width="2.00390625" style="0" customWidth="1"/>
    <col min="4610" max="4610" width="15.00390625" style="0" customWidth="1"/>
    <col min="4611" max="4611" width="15.875" style="0" customWidth="1"/>
    <col min="4612" max="4612" width="14.625" style="0" customWidth="1"/>
    <col min="4613" max="4613" width="12.625" style="0" customWidth="1"/>
    <col min="4614" max="4614" width="19.75390625" style="0" customWidth="1"/>
    <col min="4615" max="4615" width="14.125" style="0" customWidth="1"/>
    <col min="4865" max="4865" width="2.00390625" style="0" customWidth="1"/>
    <col min="4866" max="4866" width="15.00390625" style="0" customWidth="1"/>
    <col min="4867" max="4867" width="15.875" style="0" customWidth="1"/>
    <col min="4868" max="4868" width="14.625" style="0" customWidth="1"/>
    <col min="4869" max="4869" width="12.625" style="0" customWidth="1"/>
    <col min="4870" max="4870" width="19.75390625" style="0" customWidth="1"/>
    <col min="4871" max="4871" width="14.125" style="0" customWidth="1"/>
    <col min="5121" max="5121" width="2.00390625" style="0" customWidth="1"/>
    <col min="5122" max="5122" width="15.00390625" style="0" customWidth="1"/>
    <col min="5123" max="5123" width="15.875" style="0" customWidth="1"/>
    <col min="5124" max="5124" width="14.625" style="0" customWidth="1"/>
    <col min="5125" max="5125" width="12.625" style="0" customWidth="1"/>
    <col min="5126" max="5126" width="19.75390625" style="0" customWidth="1"/>
    <col min="5127" max="5127" width="14.125" style="0" customWidth="1"/>
    <col min="5377" max="5377" width="2.00390625" style="0" customWidth="1"/>
    <col min="5378" max="5378" width="15.00390625" style="0" customWidth="1"/>
    <col min="5379" max="5379" width="15.875" style="0" customWidth="1"/>
    <col min="5380" max="5380" width="14.625" style="0" customWidth="1"/>
    <col min="5381" max="5381" width="12.625" style="0" customWidth="1"/>
    <col min="5382" max="5382" width="19.75390625" style="0" customWidth="1"/>
    <col min="5383" max="5383" width="14.125" style="0" customWidth="1"/>
    <col min="5633" max="5633" width="2.00390625" style="0" customWidth="1"/>
    <col min="5634" max="5634" width="15.00390625" style="0" customWidth="1"/>
    <col min="5635" max="5635" width="15.875" style="0" customWidth="1"/>
    <col min="5636" max="5636" width="14.625" style="0" customWidth="1"/>
    <col min="5637" max="5637" width="12.625" style="0" customWidth="1"/>
    <col min="5638" max="5638" width="19.75390625" style="0" customWidth="1"/>
    <col min="5639" max="5639" width="14.125" style="0" customWidth="1"/>
    <col min="5889" max="5889" width="2.00390625" style="0" customWidth="1"/>
    <col min="5890" max="5890" width="15.00390625" style="0" customWidth="1"/>
    <col min="5891" max="5891" width="15.875" style="0" customWidth="1"/>
    <col min="5892" max="5892" width="14.625" style="0" customWidth="1"/>
    <col min="5893" max="5893" width="12.625" style="0" customWidth="1"/>
    <col min="5894" max="5894" width="19.75390625" style="0" customWidth="1"/>
    <col min="5895" max="5895" width="14.125" style="0" customWidth="1"/>
    <col min="6145" max="6145" width="2.00390625" style="0" customWidth="1"/>
    <col min="6146" max="6146" width="15.00390625" style="0" customWidth="1"/>
    <col min="6147" max="6147" width="15.875" style="0" customWidth="1"/>
    <col min="6148" max="6148" width="14.625" style="0" customWidth="1"/>
    <col min="6149" max="6149" width="12.625" style="0" customWidth="1"/>
    <col min="6150" max="6150" width="19.75390625" style="0" customWidth="1"/>
    <col min="6151" max="6151" width="14.125" style="0" customWidth="1"/>
    <col min="6401" max="6401" width="2.00390625" style="0" customWidth="1"/>
    <col min="6402" max="6402" width="15.00390625" style="0" customWidth="1"/>
    <col min="6403" max="6403" width="15.875" style="0" customWidth="1"/>
    <col min="6404" max="6404" width="14.625" style="0" customWidth="1"/>
    <col min="6405" max="6405" width="12.625" style="0" customWidth="1"/>
    <col min="6406" max="6406" width="19.75390625" style="0" customWidth="1"/>
    <col min="6407" max="6407" width="14.125" style="0" customWidth="1"/>
    <col min="6657" max="6657" width="2.00390625" style="0" customWidth="1"/>
    <col min="6658" max="6658" width="15.00390625" style="0" customWidth="1"/>
    <col min="6659" max="6659" width="15.875" style="0" customWidth="1"/>
    <col min="6660" max="6660" width="14.625" style="0" customWidth="1"/>
    <col min="6661" max="6661" width="12.625" style="0" customWidth="1"/>
    <col min="6662" max="6662" width="19.75390625" style="0" customWidth="1"/>
    <col min="6663" max="6663" width="14.125" style="0" customWidth="1"/>
    <col min="6913" max="6913" width="2.00390625" style="0" customWidth="1"/>
    <col min="6914" max="6914" width="15.00390625" style="0" customWidth="1"/>
    <col min="6915" max="6915" width="15.875" style="0" customWidth="1"/>
    <col min="6916" max="6916" width="14.625" style="0" customWidth="1"/>
    <col min="6917" max="6917" width="12.625" style="0" customWidth="1"/>
    <col min="6918" max="6918" width="19.75390625" style="0" customWidth="1"/>
    <col min="6919" max="6919" width="14.125" style="0" customWidth="1"/>
    <col min="7169" max="7169" width="2.00390625" style="0" customWidth="1"/>
    <col min="7170" max="7170" width="15.00390625" style="0" customWidth="1"/>
    <col min="7171" max="7171" width="15.875" style="0" customWidth="1"/>
    <col min="7172" max="7172" width="14.625" style="0" customWidth="1"/>
    <col min="7173" max="7173" width="12.625" style="0" customWidth="1"/>
    <col min="7174" max="7174" width="19.75390625" style="0" customWidth="1"/>
    <col min="7175" max="7175" width="14.125" style="0" customWidth="1"/>
    <col min="7425" max="7425" width="2.00390625" style="0" customWidth="1"/>
    <col min="7426" max="7426" width="15.00390625" style="0" customWidth="1"/>
    <col min="7427" max="7427" width="15.875" style="0" customWidth="1"/>
    <col min="7428" max="7428" width="14.625" style="0" customWidth="1"/>
    <col min="7429" max="7429" width="12.625" style="0" customWidth="1"/>
    <col min="7430" max="7430" width="19.75390625" style="0" customWidth="1"/>
    <col min="7431" max="7431" width="14.125" style="0" customWidth="1"/>
    <col min="7681" max="7681" width="2.00390625" style="0" customWidth="1"/>
    <col min="7682" max="7682" width="15.00390625" style="0" customWidth="1"/>
    <col min="7683" max="7683" width="15.875" style="0" customWidth="1"/>
    <col min="7684" max="7684" width="14.625" style="0" customWidth="1"/>
    <col min="7685" max="7685" width="12.625" style="0" customWidth="1"/>
    <col min="7686" max="7686" width="19.75390625" style="0" customWidth="1"/>
    <col min="7687" max="7687" width="14.125" style="0" customWidth="1"/>
    <col min="7937" max="7937" width="2.00390625" style="0" customWidth="1"/>
    <col min="7938" max="7938" width="15.00390625" style="0" customWidth="1"/>
    <col min="7939" max="7939" width="15.875" style="0" customWidth="1"/>
    <col min="7940" max="7940" width="14.625" style="0" customWidth="1"/>
    <col min="7941" max="7941" width="12.625" style="0" customWidth="1"/>
    <col min="7942" max="7942" width="19.75390625" style="0" customWidth="1"/>
    <col min="7943" max="7943" width="14.125" style="0" customWidth="1"/>
    <col min="8193" max="8193" width="2.00390625" style="0" customWidth="1"/>
    <col min="8194" max="8194" width="15.00390625" style="0" customWidth="1"/>
    <col min="8195" max="8195" width="15.875" style="0" customWidth="1"/>
    <col min="8196" max="8196" width="14.625" style="0" customWidth="1"/>
    <col min="8197" max="8197" width="12.625" style="0" customWidth="1"/>
    <col min="8198" max="8198" width="19.75390625" style="0" customWidth="1"/>
    <col min="8199" max="8199" width="14.125" style="0" customWidth="1"/>
    <col min="8449" max="8449" width="2.00390625" style="0" customWidth="1"/>
    <col min="8450" max="8450" width="15.00390625" style="0" customWidth="1"/>
    <col min="8451" max="8451" width="15.875" style="0" customWidth="1"/>
    <col min="8452" max="8452" width="14.625" style="0" customWidth="1"/>
    <col min="8453" max="8453" width="12.625" style="0" customWidth="1"/>
    <col min="8454" max="8454" width="19.75390625" style="0" customWidth="1"/>
    <col min="8455" max="8455" width="14.125" style="0" customWidth="1"/>
    <col min="8705" max="8705" width="2.00390625" style="0" customWidth="1"/>
    <col min="8706" max="8706" width="15.00390625" style="0" customWidth="1"/>
    <col min="8707" max="8707" width="15.875" style="0" customWidth="1"/>
    <col min="8708" max="8708" width="14.625" style="0" customWidth="1"/>
    <col min="8709" max="8709" width="12.625" style="0" customWidth="1"/>
    <col min="8710" max="8710" width="19.75390625" style="0" customWidth="1"/>
    <col min="8711" max="8711" width="14.125" style="0" customWidth="1"/>
    <col min="8961" max="8961" width="2.00390625" style="0" customWidth="1"/>
    <col min="8962" max="8962" width="15.00390625" style="0" customWidth="1"/>
    <col min="8963" max="8963" width="15.875" style="0" customWidth="1"/>
    <col min="8964" max="8964" width="14.625" style="0" customWidth="1"/>
    <col min="8965" max="8965" width="12.625" style="0" customWidth="1"/>
    <col min="8966" max="8966" width="19.75390625" style="0" customWidth="1"/>
    <col min="8967" max="8967" width="14.125" style="0" customWidth="1"/>
    <col min="9217" max="9217" width="2.00390625" style="0" customWidth="1"/>
    <col min="9218" max="9218" width="15.00390625" style="0" customWidth="1"/>
    <col min="9219" max="9219" width="15.875" style="0" customWidth="1"/>
    <col min="9220" max="9220" width="14.625" style="0" customWidth="1"/>
    <col min="9221" max="9221" width="12.625" style="0" customWidth="1"/>
    <col min="9222" max="9222" width="19.75390625" style="0" customWidth="1"/>
    <col min="9223" max="9223" width="14.125" style="0" customWidth="1"/>
    <col min="9473" max="9473" width="2.00390625" style="0" customWidth="1"/>
    <col min="9474" max="9474" width="15.00390625" style="0" customWidth="1"/>
    <col min="9475" max="9475" width="15.875" style="0" customWidth="1"/>
    <col min="9476" max="9476" width="14.625" style="0" customWidth="1"/>
    <col min="9477" max="9477" width="12.625" style="0" customWidth="1"/>
    <col min="9478" max="9478" width="19.75390625" style="0" customWidth="1"/>
    <col min="9479" max="9479" width="14.125" style="0" customWidth="1"/>
    <col min="9729" max="9729" width="2.00390625" style="0" customWidth="1"/>
    <col min="9730" max="9730" width="15.00390625" style="0" customWidth="1"/>
    <col min="9731" max="9731" width="15.875" style="0" customWidth="1"/>
    <col min="9732" max="9732" width="14.625" style="0" customWidth="1"/>
    <col min="9733" max="9733" width="12.625" style="0" customWidth="1"/>
    <col min="9734" max="9734" width="19.75390625" style="0" customWidth="1"/>
    <col min="9735" max="9735" width="14.125" style="0" customWidth="1"/>
    <col min="9985" max="9985" width="2.00390625" style="0" customWidth="1"/>
    <col min="9986" max="9986" width="15.00390625" style="0" customWidth="1"/>
    <col min="9987" max="9987" width="15.875" style="0" customWidth="1"/>
    <col min="9988" max="9988" width="14.625" style="0" customWidth="1"/>
    <col min="9989" max="9989" width="12.625" style="0" customWidth="1"/>
    <col min="9990" max="9990" width="19.75390625" style="0" customWidth="1"/>
    <col min="9991" max="9991" width="14.125" style="0" customWidth="1"/>
    <col min="10241" max="10241" width="2.00390625" style="0" customWidth="1"/>
    <col min="10242" max="10242" width="15.00390625" style="0" customWidth="1"/>
    <col min="10243" max="10243" width="15.875" style="0" customWidth="1"/>
    <col min="10244" max="10244" width="14.625" style="0" customWidth="1"/>
    <col min="10245" max="10245" width="12.625" style="0" customWidth="1"/>
    <col min="10246" max="10246" width="19.75390625" style="0" customWidth="1"/>
    <col min="10247" max="10247" width="14.125" style="0" customWidth="1"/>
    <col min="10497" max="10497" width="2.00390625" style="0" customWidth="1"/>
    <col min="10498" max="10498" width="15.00390625" style="0" customWidth="1"/>
    <col min="10499" max="10499" width="15.875" style="0" customWidth="1"/>
    <col min="10500" max="10500" width="14.625" style="0" customWidth="1"/>
    <col min="10501" max="10501" width="12.625" style="0" customWidth="1"/>
    <col min="10502" max="10502" width="19.75390625" style="0" customWidth="1"/>
    <col min="10503" max="10503" width="14.125" style="0" customWidth="1"/>
    <col min="10753" max="10753" width="2.00390625" style="0" customWidth="1"/>
    <col min="10754" max="10754" width="15.00390625" style="0" customWidth="1"/>
    <col min="10755" max="10755" width="15.875" style="0" customWidth="1"/>
    <col min="10756" max="10756" width="14.625" style="0" customWidth="1"/>
    <col min="10757" max="10757" width="12.625" style="0" customWidth="1"/>
    <col min="10758" max="10758" width="19.75390625" style="0" customWidth="1"/>
    <col min="10759" max="10759" width="14.125" style="0" customWidth="1"/>
    <col min="11009" max="11009" width="2.00390625" style="0" customWidth="1"/>
    <col min="11010" max="11010" width="15.00390625" style="0" customWidth="1"/>
    <col min="11011" max="11011" width="15.875" style="0" customWidth="1"/>
    <col min="11012" max="11012" width="14.625" style="0" customWidth="1"/>
    <col min="11013" max="11013" width="12.625" style="0" customWidth="1"/>
    <col min="11014" max="11014" width="19.75390625" style="0" customWidth="1"/>
    <col min="11015" max="11015" width="14.125" style="0" customWidth="1"/>
    <col min="11265" max="11265" width="2.00390625" style="0" customWidth="1"/>
    <col min="11266" max="11266" width="15.00390625" style="0" customWidth="1"/>
    <col min="11267" max="11267" width="15.875" style="0" customWidth="1"/>
    <col min="11268" max="11268" width="14.625" style="0" customWidth="1"/>
    <col min="11269" max="11269" width="12.625" style="0" customWidth="1"/>
    <col min="11270" max="11270" width="19.75390625" style="0" customWidth="1"/>
    <col min="11271" max="11271" width="14.125" style="0" customWidth="1"/>
    <col min="11521" max="11521" width="2.00390625" style="0" customWidth="1"/>
    <col min="11522" max="11522" width="15.00390625" style="0" customWidth="1"/>
    <col min="11523" max="11523" width="15.875" style="0" customWidth="1"/>
    <col min="11524" max="11524" width="14.625" style="0" customWidth="1"/>
    <col min="11525" max="11525" width="12.625" style="0" customWidth="1"/>
    <col min="11526" max="11526" width="19.75390625" style="0" customWidth="1"/>
    <col min="11527" max="11527" width="14.125" style="0" customWidth="1"/>
    <col min="11777" max="11777" width="2.00390625" style="0" customWidth="1"/>
    <col min="11778" max="11778" width="15.00390625" style="0" customWidth="1"/>
    <col min="11779" max="11779" width="15.875" style="0" customWidth="1"/>
    <col min="11780" max="11780" width="14.625" style="0" customWidth="1"/>
    <col min="11781" max="11781" width="12.625" style="0" customWidth="1"/>
    <col min="11782" max="11782" width="19.75390625" style="0" customWidth="1"/>
    <col min="11783" max="11783" width="14.125" style="0" customWidth="1"/>
    <col min="12033" max="12033" width="2.00390625" style="0" customWidth="1"/>
    <col min="12034" max="12034" width="15.00390625" style="0" customWidth="1"/>
    <col min="12035" max="12035" width="15.875" style="0" customWidth="1"/>
    <col min="12036" max="12036" width="14.625" style="0" customWidth="1"/>
    <col min="12037" max="12037" width="12.625" style="0" customWidth="1"/>
    <col min="12038" max="12038" width="19.75390625" style="0" customWidth="1"/>
    <col min="12039" max="12039" width="14.125" style="0" customWidth="1"/>
    <col min="12289" max="12289" width="2.00390625" style="0" customWidth="1"/>
    <col min="12290" max="12290" width="15.00390625" style="0" customWidth="1"/>
    <col min="12291" max="12291" width="15.875" style="0" customWidth="1"/>
    <col min="12292" max="12292" width="14.625" style="0" customWidth="1"/>
    <col min="12293" max="12293" width="12.625" style="0" customWidth="1"/>
    <col min="12294" max="12294" width="19.75390625" style="0" customWidth="1"/>
    <col min="12295" max="12295" width="14.125" style="0" customWidth="1"/>
    <col min="12545" max="12545" width="2.00390625" style="0" customWidth="1"/>
    <col min="12546" max="12546" width="15.00390625" style="0" customWidth="1"/>
    <col min="12547" max="12547" width="15.875" style="0" customWidth="1"/>
    <col min="12548" max="12548" width="14.625" style="0" customWidth="1"/>
    <col min="12549" max="12549" width="12.625" style="0" customWidth="1"/>
    <col min="12550" max="12550" width="19.75390625" style="0" customWidth="1"/>
    <col min="12551" max="12551" width="14.125" style="0" customWidth="1"/>
    <col min="12801" max="12801" width="2.00390625" style="0" customWidth="1"/>
    <col min="12802" max="12802" width="15.00390625" style="0" customWidth="1"/>
    <col min="12803" max="12803" width="15.875" style="0" customWidth="1"/>
    <col min="12804" max="12804" width="14.625" style="0" customWidth="1"/>
    <col min="12805" max="12805" width="12.625" style="0" customWidth="1"/>
    <col min="12806" max="12806" width="19.75390625" style="0" customWidth="1"/>
    <col min="12807" max="12807" width="14.125" style="0" customWidth="1"/>
    <col min="13057" max="13057" width="2.00390625" style="0" customWidth="1"/>
    <col min="13058" max="13058" width="15.00390625" style="0" customWidth="1"/>
    <col min="13059" max="13059" width="15.875" style="0" customWidth="1"/>
    <col min="13060" max="13060" width="14.625" style="0" customWidth="1"/>
    <col min="13061" max="13061" width="12.625" style="0" customWidth="1"/>
    <col min="13062" max="13062" width="19.75390625" style="0" customWidth="1"/>
    <col min="13063" max="13063" width="14.125" style="0" customWidth="1"/>
    <col min="13313" max="13313" width="2.00390625" style="0" customWidth="1"/>
    <col min="13314" max="13314" width="15.00390625" style="0" customWidth="1"/>
    <col min="13315" max="13315" width="15.875" style="0" customWidth="1"/>
    <col min="13316" max="13316" width="14.625" style="0" customWidth="1"/>
    <col min="13317" max="13317" width="12.625" style="0" customWidth="1"/>
    <col min="13318" max="13318" width="19.75390625" style="0" customWidth="1"/>
    <col min="13319" max="13319" width="14.125" style="0" customWidth="1"/>
    <col min="13569" max="13569" width="2.00390625" style="0" customWidth="1"/>
    <col min="13570" max="13570" width="15.00390625" style="0" customWidth="1"/>
    <col min="13571" max="13571" width="15.875" style="0" customWidth="1"/>
    <col min="13572" max="13572" width="14.625" style="0" customWidth="1"/>
    <col min="13573" max="13573" width="12.625" style="0" customWidth="1"/>
    <col min="13574" max="13574" width="19.75390625" style="0" customWidth="1"/>
    <col min="13575" max="13575" width="14.125" style="0" customWidth="1"/>
    <col min="13825" max="13825" width="2.00390625" style="0" customWidth="1"/>
    <col min="13826" max="13826" width="15.00390625" style="0" customWidth="1"/>
    <col min="13827" max="13827" width="15.875" style="0" customWidth="1"/>
    <col min="13828" max="13828" width="14.625" style="0" customWidth="1"/>
    <col min="13829" max="13829" width="12.625" style="0" customWidth="1"/>
    <col min="13830" max="13830" width="19.75390625" style="0" customWidth="1"/>
    <col min="13831" max="13831" width="14.125" style="0" customWidth="1"/>
    <col min="14081" max="14081" width="2.00390625" style="0" customWidth="1"/>
    <col min="14082" max="14082" width="15.00390625" style="0" customWidth="1"/>
    <col min="14083" max="14083" width="15.875" style="0" customWidth="1"/>
    <col min="14084" max="14084" width="14.625" style="0" customWidth="1"/>
    <col min="14085" max="14085" width="12.625" style="0" customWidth="1"/>
    <col min="14086" max="14086" width="19.75390625" style="0" customWidth="1"/>
    <col min="14087" max="14087" width="14.125" style="0" customWidth="1"/>
    <col min="14337" max="14337" width="2.00390625" style="0" customWidth="1"/>
    <col min="14338" max="14338" width="15.00390625" style="0" customWidth="1"/>
    <col min="14339" max="14339" width="15.875" style="0" customWidth="1"/>
    <col min="14340" max="14340" width="14.625" style="0" customWidth="1"/>
    <col min="14341" max="14341" width="12.625" style="0" customWidth="1"/>
    <col min="14342" max="14342" width="19.75390625" style="0" customWidth="1"/>
    <col min="14343" max="14343" width="14.125" style="0" customWidth="1"/>
    <col min="14593" max="14593" width="2.00390625" style="0" customWidth="1"/>
    <col min="14594" max="14594" width="15.00390625" style="0" customWidth="1"/>
    <col min="14595" max="14595" width="15.875" style="0" customWidth="1"/>
    <col min="14596" max="14596" width="14.625" style="0" customWidth="1"/>
    <col min="14597" max="14597" width="12.625" style="0" customWidth="1"/>
    <col min="14598" max="14598" width="19.75390625" style="0" customWidth="1"/>
    <col min="14599" max="14599" width="14.125" style="0" customWidth="1"/>
    <col min="14849" max="14849" width="2.00390625" style="0" customWidth="1"/>
    <col min="14850" max="14850" width="15.00390625" style="0" customWidth="1"/>
    <col min="14851" max="14851" width="15.875" style="0" customWidth="1"/>
    <col min="14852" max="14852" width="14.625" style="0" customWidth="1"/>
    <col min="14853" max="14853" width="12.625" style="0" customWidth="1"/>
    <col min="14854" max="14854" width="19.75390625" style="0" customWidth="1"/>
    <col min="14855" max="14855" width="14.125" style="0" customWidth="1"/>
    <col min="15105" max="15105" width="2.00390625" style="0" customWidth="1"/>
    <col min="15106" max="15106" width="15.00390625" style="0" customWidth="1"/>
    <col min="15107" max="15107" width="15.875" style="0" customWidth="1"/>
    <col min="15108" max="15108" width="14.625" style="0" customWidth="1"/>
    <col min="15109" max="15109" width="12.625" style="0" customWidth="1"/>
    <col min="15110" max="15110" width="19.75390625" style="0" customWidth="1"/>
    <col min="15111" max="15111" width="14.125" style="0" customWidth="1"/>
    <col min="15361" max="15361" width="2.00390625" style="0" customWidth="1"/>
    <col min="15362" max="15362" width="15.00390625" style="0" customWidth="1"/>
    <col min="15363" max="15363" width="15.875" style="0" customWidth="1"/>
    <col min="15364" max="15364" width="14.625" style="0" customWidth="1"/>
    <col min="15365" max="15365" width="12.625" style="0" customWidth="1"/>
    <col min="15366" max="15366" width="19.75390625" style="0" customWidth="1"/>
    <col min="15367" max="15367" width="14.125" style="0" customWidth="1"/>
    <col min="15617" max="15617" width="2.00390625" style="0" customWidth="1"/>
    <col min="15618" max="15618" width="15.00390625" style="0" customWidth="1"/>
    <col min="15619" max="15619" width="15.875" style="0" customWidth="1"/>
    <col min="15620" max="15620" width="14.625" style="0" customWidth="1"/>
    <col min="15621" max="15621" width="12.625" style="0" customWidth="1"/>
    <col min="15622" max="15622" width="19.75390625" style="0" customWidth="1"/>
    <col min="15623" max="15623" width="14.125" style="0" customWidth="1"/>
    <col min="15873" max="15873" width="2.00390625" style="0" customWidth="1"/>
    <col min="15874" max="15874" width="15.00390625" style="0" customWidth="1"/>
    <col min="15875" max="15875" width="15.875" style="0" customWidth="1"/>
    <col min="15876" max="15876" width="14.625" style="0" customWidth="1"/>
    <col min="15877" max="15877" width="12.625" style="0" customWidth="1"/>
    <col min="15878" max="15878" width="19.75390625" style="0" customWidth="1"/>
    <col min="15879" max="15879" width="14.125" style="0" customWidth="1"/>
    <col min="16129" max="16129" width="2.00390625" style="0" customWidth="1"/>
    <col min="16130" max="16130" width="15.00390625" style="0" customWidth="1"/>
    <col min="16131" max="16131" width="15.875" style="0" customWidth="1"/>
    <col min="16132" max="16132" width="14.625" style="0" customWidth="1"/>
    <col min="16133" max="16133" width="12.625" style="0" customWidth="1"/>
    <col min="16134" max="16134" width="19.75390625" style="0" customWidth="1"/>
    <col min="16135" max="16135" width="14.125" style="0" customWidth="1"/>
  </cols>
  <sheetData>
    <row r="1" spans="1:7" ht="21.75" customHeight="1">
      <c r="A1" s="1" t="s">
        <v>43</v>
      </c>
      <c r="B1" s="2"/>
      <c r="C1" s="2"/>
      <c r="D1" s="2"/>
      <c r="E1" s="2"/>
      <c r="F1" s="2"/>
      <c r="G1" s="2"/>
    </row>
    <row r="2" ht="15" customHeight="1" thickBot="1"/>
    <row r="3" spans="1:7" ht="12.95" customHeight="1">
      <c r="A3" s="3" t="s">
        <v>0</v>
      </c>
      <c r="B3" s="4"/>
      <c r="C3" s="5" t="s">
        <v>1</v>
      </c>
      <c r="D3" s="5"/>
      <c r="E3" s="5"/>
      <c r="F3" s="5" t="s">
        <v>2</v>
      </c>
      <c r="G3" s="6"/>
    </row>
    <row r="4" spans="1:7" ht="12.95" customHeight="1">
      <c r="A4" s="7"/>
      <c r="B4" s="8"/>
      <c r="C4" s="9" t="s">
        <v>116</v>
      </c>
      <c r="D4" s="10"/>
      <c r="E4" s="10"/>
      <c r="F4" s="11"/>
      <c r="G4" s="12"/>
    </row>
    <row r="5" spans="1:7" ht="12.95" customHeight="1">
      <c r="A5" s="13" t="s">
        <v>4</v>
      </c>
      <c r="B5" s="14"/>
      <c r="C5" s="15" t="s">
        <v>5</v>
      </c>
      <c r="D5" s="15"/>
      <c r="E5" s="15"/>
      <c r="F5" s="16" t="s">
        <v>6</v>
      </c>
      <c r="G5" s="17"/>
    </row>
    <row r="6" spans="1:7" ht="12.95" customHeight="1">
      <c r="A6" s="7"/>
      <c r="B6" s="8"/>
      <c r="C6" s="9" t="s">
        <v>41</v>
      </c>
      <c r="D6" s="10"/>
      <c r="E6" s="10"/>
      <c r="F6" s="18"/>
      <c r="G6" s="12"/>
    </row>
    <row r="7" spans="1:9" ht="12.75">
      <c r="A7" s="13" t="s">
        <v>7</v>
      </c>
      <c r="B7" s="15"/>
      <c r="C7" s="217"/>
      <c r="D7" s="218"/>
      <c r="E7" s="19" t="s">
        <v>8</v>
      </c>
      <c r="F7" s="20"/>
      <c r="G7" s="21">
        <v>0</v>
      </c>
      <c r="H7" s="22"/>
      <c r="I7" s="22"/>
    </row>
    <row r="8" spans="1:7" ht="12.75">
      <c r="A8" s="13" t="s">
        <v>9</v>
      </c>
      <c r="B8" s="15"/>
      <c r="C8" s="217"/>
      <c r="D8" s="218"/>
      <c r="E8" s="16" t="s">
        <v>10</v>
      </c>
      <c r="F8" s="15"/>
      <c r="G8" s="23">
        <f>IF(PocetMJ=0,,ROUND((F30+F32)/PocetMJ,1))</f>
        <v>0</v>
      </c>
    </row>
    <row r="9" spans="1:7" ht="12.75">
      <c r="A9" s="24" t="s">
        <v>11</v>
      </c>
      <c r="B9" s="25"/>
      <c r="C9" s="25"/>
      <c r="D9" s="25"/>
      <c r="E9" s="26" t="s">
        <v>12</v>
      </c>
      <c r="F9" s="25"/>
      <c r="G9" s="27"/>
    </row>
    <row r="10" spans="1:57" ht="12.75">
      <c r="A10" s="28" t="s">
        <v>13</v>
      </c>
      <c r="B10" s="11"/>
      <c r="C10" s="11"/>
      <c r="D10" s="11"/>
      <c r="E10" s="29" t="s">
        <v>14</v>
      </c>
      <c r="F10" s="11"/>
      <c r="G10" s="12"/>
      <c r="BA10" s="30"/>
      <c r="BB10" s="30"/>
      <c r="BC10" s="30"/>
      <c r="BD10" s="30"/>
      <c r="BE10" s="30"/>
    </row>
    <row r="11" spans="1:7" ht="12.75">
      <c r="A11" s="28"/>
      <c r="B11" s="11"/>
      <c r="C11" s="11"/>
      <c r="D11" s="11"/>
      <c r="E11" s="219" t="s">
        <v>28</v>
      </c>
      <c r="F11" s="220"/>
      <c r="G11" s="221"/>
    </row>
    <row r="12" spans="1:7" ht="28.5" customHeight="1" thickBot="1">
      <c r="A12" s="31" t="s">
        <v>15</v>
      </c>
      <c r="B12" s="32"/>
      <c r="C12" s="32"/>
      <c r="D12" s="32"/>
      <c r="E12" s="33"/>
      <c r="F12" s="33"/>
      <c r="G12" s="34"/>
    </row>
    <row r="13" spans="1:7" ht="17.25" customHeight="1" thickBot="1">
      <c r="A13" s="68" t="s">
        <v>45</v>
      </c>
      <c r="B13" s="69"/>
      <c r="C13" s="70"/>
      <c r="D13" s="71" t="s">
        <v>46</v>
      </c>
      <c r="E13" s="72"/>
      <c r="F13" s="72"/>
      <c r="G13" s="70"/>
    </row>
    <row r="14" spans="1:7" ht="15.95" customHeight="1">
      <c r="A14" s="73"/>
      <c r="B14" s="74" t="s">
        <v>47</v>
      </c>
      <c r="C14" s="214">
        <f>Dodavka</f>
        <v>0</v>
      </c>
      <c r="D14" s="76"/>
      <c r="E14" s="77"/>
      <c r="F14" s="78"/>
      <c r="G14" s="75"/>
    </row>
    <row r="15" spans="1:7" ht="15.95" customHeight="1">
      <c r="A15" s="73" t="s">
        <v>48</v>
      </c>
      <c r="B15" s="74" t="s">
        <v>49</v>
      </c>
      <c r="C15" s="214">
        <f>'so100 Rekapitulace'!Mont</f>
        <v>0</v>
      </c>
      <c r="D15" s="24"/>
      <c r="E15" s="79"/>
      <c r="F15" s="80"/>
      <c r="G15" s="75"/>
    </row>
    <row r="16" spans="1:7" ht="15.95" customHeight="1">
      <c r="A16" s="73" t="s">
        <v>50</v>
      </c>
      <c r="B16" s="74" t="s">
        <v>51</v>
      </c>
      <c r="C16" s="214">
        <f>'so100 Rekapitulace'!HSV</f>
        <v>0</v>
      </c>
      <c r="D16" s="24"/>
      <c r="E16" s="79"/>
      <c r="F16" s="80"/>
      <c r="G16" s="75"/>
    </row>
    <row r="17" spans="1:7" ht="15.95" customHeight="1">
      <c r="A17" s="81" t="s">
        <v>52</v>
      </c>
      <c r="B17" s="74" t="s">
        <v>53</v>
      </c>
      <c r="C17" s="214">
        <f>PSV</f>
        <v>0</v>
      </c>
      <c r="D17" s="24"/>
      <c r="E17" s="79"/>
      <c r="F17" s="80"/>
      <c r="G17" s="75"/>
    </row>
    <row r="18" spans="1:7" ht="15.95" customHeight="1">
      <c r="A18" s="82" t="s">
        <v>54</v>
      </c>
      <c r="B18" s="74"/>
      <c r="C18" s="214">
        <f>SUM(C14:C17)</f>
        <v>0</v>
      </c>
      <c r="D18" s="83"/>
      <c r="E18" s="79"/>
      <c r="F18" s="80"/>
      <c r="G18" s="75"/>
    </row>
    <row r="19" spans="1:7" ht="15.95" customHeight="1">
      <c r="A19" s="82"/>
      <c r="B19" s="74"/>
      <c r="C19" s="214"/>
      <c r="D19" s="24"/>
      <c r="E19" s="79"/>
      <c r="F19" s="80"/>
      <c r="G19" s="75"/>
    </row>
    <row r="20" spans="1:7" ht="15.95" customHeight="1">
      <c r="A20" s="82" t="s">
        <v>55</v>
      </c>
      <c r="B20" s="74"/>
      <c r="C20" s="214">
        <f>HZS</f>
        <v>0</v>
      </c>
      <c r="D20" s="24"/>
      <c r="E20" s="79"/>
      <c r="F20" s="80"/>
      <c r="G20" s="75"/>
    </row>
    <row r="21" spans="1:7" ht="15.95" customHeight="1">
      <c r="A21" s="28" t="s">
        <v>56</v>
      </c>
      <c r="B21" s="11"/>
      <c r="C21" s="214">
        <f>C18+C20</f>
        <v>0</v>
      </c>
      <c r="D21" s="24" t="s">
        <v>57</v>
      </c>
      <c r="E21" s="79"/>
      <c r="F21" s="80"/>
      <c r="G21" s="75">
        <f>G22-SUM(G14:G20)</f>
        <v>0</v>
      </c>
    </row>
    <row r="22" spans="1:7" ht="15.95" customHeight="1" thickBot="1">
      <c r="A22" s="24" t="s">
        <v>58</v>
      </c>
      <c r="B22" s="25"/>
      <c r="C22" s="215">
        <f>C21+G22</f>
        <v>0</v>
      </c>
      <c r="D22" s="84" t="s">
        <v>59</v>
      </c>
      <c r="E22" s="85"/>
      <c r="F22" s="86"/>
      <c r="G22" s="75">
        <f>VRN</f>
        <v>0</v>
      </c>
    </row>
    <row r="23" spans="1:7" ht="12.75">
      <c r="A23" s="3" t="s">
        <v>16</v>
      </c>
      <c r="B23" s="5"/>
      <c r="C23" s="35" t="s">
        <v>17</v>
      </c>
      <c r="D23" s="5"/>
      <c r="E23" s="35" t="s">
        <v>18</v>
      </c>
      <c r="F23" s="5"/>
      <c r="G23" s="6"/>
    </row>
    <row r="24" spans="1:7" ht="12.75">
      <c r="A24" s="13"/>
      <c r="B24" s="15"/>
      <c r="C24" s="16" t="s">
        <v>19</v>
      </c>
      <c r="D24" s="15"/>
      <c r="E24" s="16" t="s">
        <v>19</v>
      </c>
      <c r="F24" s="15"/>
      <c r="G24" s="17"/>
    </row>
    <row r="25" spans="1:7" ht="12.75">
      <c r="A25" s="28" t="s">
        <v>20</v>
      </c>
      <c r="B25" s="36"/>
      <c r="C25" s="29" t="s">
        <v>20</v>
      </c>
      <c r="D25" s="11"/>
      <c r="E25" s="29" t="s">
        <v>20</v>
      </c>
      <c r="F25" s="11"/>
      <c r="G25" s="12"/>
    </row>
    <row r="26" spans="1:7" ht="12.75">
      <c r="A26" s="28"/>
      <c r="B26" s="37"/>
      <c r="C26" s="29" t="s">
        <v>21</v>
      </c>
      <c r="D26" s="11"/>
      <c r="E26" s="29" t="s">
        <v>22</v>
      </c>
      <c r="F26" s="11"/>
      <c r="G26" s="12"/>
    </row>
    <row r="27" spans="1:7" ht="12.75">
      <c r="A27" s="28"/>
      <c r="B27" s="11"/>
      <c r="C27" s="29"/>
      <c r="D27" s="11"/>
      <c r="E27" s="29"/>
      <c r="F27" s="11"/>
      <c r="G27" s="12"/>
    </row>
    <row r="28" spans="1:7" ht="97.5" customHeight="1">
      <c r="A28" s="28"/>
      <c r="B28" s="11"/>
      <c r="C28" s="29"/>
      <c r="D28" s="11"/>
      <c r="E28" s="29"/>
      <c r="F28" s="11"/>
      <c r="G28" s="12"/>
    </row>
    <row r="29" spans="1:7" ht="12.75">
      <c r="A29" s="13" t="s">
        <v>23</v>
      </c>
      <c r="B29" s="15"/>
      <c r="C29" s="38">
        <v>0</v>
      </c>
      <c r="D29" s="15" t="s">
        <v>24</v>
      </c>
      <c r="E29" s="16"/>
      <c r="F29" s="39">
        <v>0</v>
      </c>
      <c r="G29" s="17"/>
    </row>
    <row r="30" spans="1:7" ht="12.75">
      <c r="A30" s="13" t="s">
        <v>23</v>
      </c>
      <c r="B30" s="15"/>
      <c r="C30" s="38">
        <v>15</v>
      </c>
      <c r="D30" s="15" t="s">
        <v>24</v>
      </c>
      <c r="E30" s="16"/>
      <c r="F30" s="39">
        <v>0</v>
      </c>
      <c r="G30" s="17"/>
    </row>
    <row r="31" spans="1:7" ht="12.75">
      <c r="A31" s="13" t="s">
        <v>25</v>
      </c>
      <c r="B31" s="15"/>
      <c r="C31" s="38">
        <v>15</v>
      </c>
      <c r="D31" s="15" t="s">
        <v>24</v>
      </c>
      <c r="E31" s="16"/>
      <c r="F31" s="40">
        <f>ROUND(PRODUCT(F30,C31/100),0)</f>
        <v>0</v>
      </c>
      <c r="G31" s="27"/>
    </row>
    <row r="32" spans="1:7" ht="12.75">
      <c r="A32" s="13" t="s">
        <v>23</v>
      </c>
      <c r="B32" s="15"/>
      <c r="C32" s="38">
        <v>21</v>
      </c>
      <c r="D32" s="15" t="s">
        <v>24</v>
      </c>
      <c r="E32" s="16"/>
      <c r="F32" s="39">
        <f>C22</f>
        <v>0</v>
      </c>
      <c r="G32" s="17"/>
    </row>
    <row r="33" spans="1:7" ht="12.75">
      <c r="A33" s="13" t="s">
        <v>25</v>
      </c>
      <c r="B33" s="15"/>
      <c r="C33" s="38">
        <v>21</v>
      </c>
      <c r="D33" s="15" t="s">
        <v>24</v>
      </c>
      <c r="E33" s="16"/>
      <c r="F33" s="40">
        <f>PRODUCT(F32,C33/100)</f>
        <v>0</v>
      </c>
      <c r="G33" s="27"/>
    </row>
    <row r="34" spans="1:7" s="46" customFormat="1" ht="19.5" customHeight="1" thickBot="1">
      <c r="A34" s="41" t="s">
        <v>60</v>
      </c>
      <c r="B34" s="42"/>
      <c r="C34" s="42"/>
      <c r="D34" s="42"/>
      <c r="E34" s="211"/>
      <c r="F34" s="212">
        <f>SUM(F29:F33)</f>
        <v>0</v>
      </c>
      <c r="G34" s="213"/>
    </row>
    <row r="36" spans="1:8" ht="12.75">
      <c r="A36" s="47" t="s">
        <v>26</v>
      </c>
      <c r="B36" s="47"/>
      <c r="C36" s="47"/>
      <c r="D36" s="47"/>
      <c r="E36" s="47"/>
      <c r="F36" s="47"/>
      <c r="G36" s="47"/>
      <c r="H36" t="s">
        <v>3</v>
      </c>
    </row>
    <row r="37" spans="1:8" ht="14.25" customHeight="1">
      <c r="A37" s="47"/>
      <c r="B37" s="236"/>
      <c r="C37" s="236"/>
      <c r="D37" s="236"/>
      <c r="E37" s="236"/>
      <c r="F37" s="236"/>
      <c r="G37" s="236"/>
      <c r="H37" t="s">
        <v>3</v>
      </c>
    </row>
    <row r="38" spans="1:8" ht="12.75" customHeight="1">
      <c r="A38" s="48"/>
      <c r="B38" s="236"/>
      <c r="C38" s="236"/>
      <c r="D38" s="236"/>
      <c r="E38" s="236"/>
      <c r="F38" s="236"/>
      <c r="G38" s="236"/>
      <c r="H38" t="s">
        <v>3</v>
      </c>
    </row>
    <row r="39" spans="1:8" ht="12.75">
      <c r="A39" s="48"/>
      <c r="B39" s="236"/>
      <c r="C39" s="236"/>
      <c r="D39" s="236"/>
      <c r="E39" s="236"/>
      <c r="F39" s="236"/>
      <c r="G39" s="236"/>
      <c r="H39" t="s">
        <v>3</v>
      </c>
    </row>
    <row r="40" spans="1:8" ht="12.75">
      <c r="A40" s="48"/>
      <c r="B40" s="236"/>
      <c r="C40" s="236"/>
      <c r="D40" s="236"/>
      <c r="E40" s="236"/>
      <c r="F40" s="236"/>
      <c r="G40" s="236"/>
      <c r="H40" t="s">
        <v>3</v>
      </c>
    </row>
    <row r="41" spans="1:8" ht="12.75">
      <c r="A41" s="48"/>
      <c r="B41" s="236"/>
      <c r="C41" s="236"/>
      <c r="D41" s="236"/>
      <c r="E41" s="236"/>
      <c r="F41" s="236"/>
      <c r="G41" s="236"/>
      <c r="H41" t="s">
        <v>3</v>
      </c>
    </row>
    <row r="42" spans="1:8" ht="12.75">
      <c r="A42" s="48"/>
      <c r="B42" s="236"/>
      <c r="C42" s="236"/>
      <c r="D42" s="236"/>
      <c r="E42" s="236"/>
      <c r="F42" s="236"/>
      <c r="G42" s="236"/>
      <c r="H42" t="s">
        <v>3</v>
      </c>
    </row>
    <row r="43" spans="1:8" ht="12.75">
      <c r="A43" s="48"/>
      <c r="B43" s="236"/>
      <c r="C43" s="236"/>
      <c r="D43" s="236"/>
      <c r="E43" s="236"/>
      <c r="F43" s="236"/>
      <c r="G43" s="236"/>
      <c r="H43" t="s">
        <v>3</v>
      </c>
    </row>
    <row r="44" spans="1:8" ht="12.75">
      <c r="A44" s="48"/>
      <c r="B44" s="236"/>
      <c r="C44" s="236"/>
      <c r="D44" s="236"/>
      <c r="E44" s="236"/>
      <c r="F44" s="236"/>
      <c r="G44" s="236"/>
      <c r="H44" t="s">
        <v>3</v>
      </c>
    </row>
    <row r="45" spans="1:8" ht="3" customHeight="1">
      <c r="A45" s="48"/>
      <c r="B45" s="236"/>
      <c r="C45" s="236"/>
      <c r="D45" s="236"/>
      <c r="E45" s="236"/>
      <c r="F45" s="236"/>
      <c r="G45" s="236"/>
      <c r="H45" t="s">
        <v>3</v>
      </c>
    </row>
    <row r="46" spans="2:7" ht="12.75">
      <c r="B46" s="222"/>
      <c r="C46" s="222"/>
      <c r="D46" s="222"/>
      <c r="E46" s="222"/>
      <c r="F46" s="222"/>
      <c r="G46" s="222"/>
    </row>
    <row r="47" spans="2:7" ht="12.75">
      <c r="B47" s="222"/>
      <c r="C47" s="222"/>
      <c r="D47" s="222"/>
      <c r="E47" s="222"/>
      <c r="F47" s="222"/>
      <c r="G47" s="222"/>
    </row>
    <row r="48" spans="2:7" ht="12.75">
      <c r="B48" s="222"/>
      <c r="C48" s="222"/>
      <c r="D48" s="222"/>
      <c r="E48" s="222"/>
      <c r="F48" s="222"/>
      <c r="G48" s="222"/>
    </row>
    <row r="49" spans="2:7" ht="12.75">
      <c r="B49" s="222"/>
      <c r="C49" s="222"/>
      <c r="D49" s="222"/>
      <c r="E49" s="222"/>
      <c r="F49" s="222"/>
      <c r="G49" s="222"/>
    </row>
    <row r="50" spans="2:7" ht="12.75">
      <c r="B50" s="222"/>
      <c r="C50" s="222"/>
      <c r="D50" s="222"/>
      <c r="E50" s="222"/>
      <c r="F50" s="222"/>
      <c r="G50" s="222"/>
    </row>
    <row r="51" spans="2:7" ht="12.75">
      <c r="B51" s="222"/>
      <c r="C51" s="222"/>
      <c r="D51" s="222"/>
      <c r="E51" s="222"/>
      <c r="F51" s="222"/>
      <c r="G51" s="222"/>
    </row>
    <row r="52" spans="2:7" ht="12.75">
      <c r="B52" s="222"/>
      <c r="C52" s="222"/>
      <c r="D52" s="222"/>
      <c r="E52" s="222"/>
      <c r="F52" s="222"/>
      <c r="G52" s="222"/>
    </row>
    <row r="53" spans="2:7" ht="12.75">
      <c r="B53" s="222"/>
      <c r="C53" s="222"/>
      <c r="D53" s="222"/>
      <c r="E53" s="222"/>
      <c r="F53" s="222"/>
      <c r="G53" s="222"/>
    </row>
    <row r="54" spans="2:7" ht="12.75">
      <c r="B54" s="222"/>
      <c r="C54" s="222"/>
      <c r="D54" s="222"/>
      <c r="E54" s="222"/>
      <c r="F54" s="222"/>
      <c r="G54" s="222"/>
    </row>
    <row r="55" spans="2:7" ht="12.75">
      <c r="B55" s="222"/>
      <c r="C55" s="222"/>
      <c r="D55" s="222"/>
      <c r="E55" s="222"/>
      <c r="F55" s="222"/>
      <c r="G55" s="222"/>
    </row>
  </sheetData>
  <sheetProtection password="EA73" sheet="1" objects="1" scenarios="1" selectLockedCells="1" selectUnlockedCells="1"/>
  <mergeCells count="14">
    <mergeCell ref="B47:G47"/>
    <mergeCell ref="C7:D7"/>
    <mergeCell ref="C8:D8"/>
    <mergeCell ref="E11:G11"/>
    <mergeCell ref="B37:G45"/>
    <mergeCell ref="B46:G46"/>
    <mergeCell ref="B54:G54"/>
    <mergeCell ref="B55:G55"/>
    <mergeCell ref="B48:G48"/>
    <mergeCell ref="B49:G49"/>
    <mergeCell ref="B50:G50"/>
    <mergeCell ref="B51:G51"/>
    <mergeCell ref="B52:G52"/>
    <mergeCell ref="B53:G53"/>
  </mergeCells>
  <printOptions/>
  <pageMargins left="0.5905511811023623" right="0.3937007874015748" top="0.984251968503937" bottom="0.984251968503937" header="0.5118110236220472" footer="0.5118110236220472"/>
  <pageSetup blackAndWhite="1" horizontalDpi="300" verticalDpi="300" orientation="portrait" paperSize="9" r:id="rId1"/>
  <headerFooter alignWithMargins="0">
    <oddFooter>&amp;CStrana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4"/>
  <sheetViews>
    <sheetView workbookViewId="0" topLeftCell="A1">
      <selection activeCell="E18" sqref="E18"/>
    </sheetView>
  </sheetViews>
  <sheetFormatPr defaultColWidth="9.00390625" defaultRowHeight="12.75"/>
  <cols>
    <col min="1" max="1" width="5.875" style="0" customWidth="1"/>
    <col min="2" max="2" width="6.125" style="0" customWidth="1"/>
    <col min="3" max="3" width="11.375" style="0" customWidth="1"/>
    <col min="4" max="4" width="15.875" style="0" customWidth="1"/>
    <col min="5" max="5" width="11.25390625" style="0" customWidth="1"/>
    <col min="6" max="6" width="10.875" style="0" customWidth="1"/>
    <col min="7" max="7" width="11.00390625" style="0" customWidth="1"/>
    <col min="8" max="8" width="11.125" style="0" customWidth="1"/>
    <col min="9" max="9" width="10.75390625" style="0" customWidth="1"/>
    <col min="257" max="257" width="5.875" style="0" customWidth="1"/>
    <col min="258" max="258" width="6.125" style="0" customWidth="1"/>
    <col min="259" max="259" width="11.375" style="0" customWidth="1"/>
    <col min="260" max="260" width="15.875" style="0" customWidth="1"/>
    <col min="261" max="261" width="11.25390625" style="0" customWidth="1"/>
    <col min="262" max="262" width="10.875" style="0" customWidth="1"/>
    <col min="263" max="263" width="11.00390625" style="0" customWidth="1"/>
    <col min="264" max="264" width="11.125" style="0" customWidth="1"/>
    <col min="265" max="265" width="10.75390625" style="0" customWidth="1"/>
    <col min="513" max="513" width="5.875" style="0" customWidth="1"/>
    <col min="514" max="514" width="6.125" style="0" customWidth="1"/>
    <col min="515" max="515" width="11.375" style="0" customWidth="1"/>
    <col min="516" max="516" width="15.875" style="0" customWidth="1"/>
    <col min="517" max="517" width="11.25390625" style="0" customWidth="1"/>
    <col min="518" max="518" width="10.875" style="0" customWidth="1"/>
    <col min="519" max="519" width="11.00390625" style="0" customWidth="1"/>
    <col min="520" max="520" width="11.125" style="0" customWidth="1"/>
    <col min="521" max="521" width="10.75390625" style="0" customWidth="1"/>
    <col min="769" max="769" width="5.875" style="0" customWidth="1"/>
    <col min="770" max="770" width="6.125" style="0" customWidth="1"/>
    <col min="771" max="771" width="11.375" style="0" customWidth="1"/>
    <col min="772" max="772" width="15.875" style="0" customWidth="1"/>
    <col min="773" max="773" width="11.25390625" style="0" customWidth="1"/>
    <col min="774" max="774" width="10.875" style="0" customWidth="1"/>
    <col min="775" max="775" width="11.00390625" style="0" customWidth="1"/>
    <col min="776" max="776" width="11.125" style="0" customWidth="1"/>
    <col min="777" max="777" width="10.75390625" style="0" customWidth="1"/>
    <col min="1025" max="1025" width="5.875" style="0" customWidth="1"/>
    <col min="1026" max="1026" width="6.125" style="0" customWidth="1"/>
    <col min="1027" max="1027" width="11.375" style="0" customWidth="1"/>
    <col min="1028" max="1028" width="15.875" style="0" customWidth="1"/>
    <col min="1029" max="1029" width="11.25390625" style="0" customWidth="1"/>
    <col min="1030" max="1030" width="10.875" style="0" customWidth="1"/>
    <col min="1031" max="1031" width="11.00390625" style="0" customWidth="1"/>
    <col min="1032" max="1032" width="11.125" style="0" customWidth="1"/>
    <col min="1033" max="1033" width="10.75390625" style="0" customWidth="1"/>
    <col min="1281" max="1281" width="5.875" style="0" customWidth="1"/>
    <col min="1282" max="1282" width="6.125" style="0" customWidth="1"/>
    <col min="1283" max="1283" width="11.375" style="0" customWidth="1"/>
    <col min="1284" max="1284" width="15.875" style="0" customWidth="1"/>
    <col min="1285" max="1285" width="11.25390625" style="0" customWidth="1"/>
    <col min="1286" max="1286" width="10.875" style="0" customWidth="1"/>
    <col min="1287" max="1287" width="11.00390625" style="0" customWidth="1"/>
    <col min="1288" max="1288" width="11.125" style="0" customWidth="1"/>
    <col min="1289" max="1289" width="10.75390625" style="0" customWidth="1"/>
    <col min="1537" max="1537" width="5.875" style="0" customWidth="1"/>
    <col min="1538" max="1538" width="6.125" style="0" customWidth="1"/>
    <col min="1539" max="1539" width="11.375" style="0" customWidth="1"/>
    <col min="1540" max="1540" width="15.875" style="0" customWidth="1"/>
    <col min="1541" max="1541" width="11.25390625" style="0" customWidth="1"/>
    <col min="1542" max="1542" width="10.875" style="0" customWidth="1"/>
    <col min="1543" max="1543" width="11.00390625" style="0" customWidth="1"/>
    <col min="1544" max="1544" width="11.125" style="0" customWidth="1"/>
    <col min="1545" max="1545" width="10.75390625" style="0" customWidth="1"/>
    <col min="1793" max="1793" width="5.875" style="0" customWidth="1"/>
    <col min="1794" max="1794" width="6.125" style="0" customWidth="1"/>
    <col min="1795" max="1795" width="11.375" style="0" customWidth="1"/>
    <col min="1796" max="1796" width="15.875" style="0" customWidth="1"/>
    <col min="1797" max="1797" width="11.25390625" style="0" customWidth="1"/>
    <col min="1798" max="1798" width="10.875" style="0" customWidth="1"/>
    <col min="1799" max="1799" width="11.00390625" style="0" customWidth="1"/>
    <col min="1800" max="1800" width="11.125" style="0" customWidth="1"/>
    <col min="1801" max="1801" width="10.75390625" style="0" customWidth="1"/>
    <col min="2049" max="2049" width="5.875" style="0" customWidth="1"/>
    <col min="2050" max="2050" width="6.125" style="0" customWidth="1"/>
    <col min="2051" max="2051" width="11.375" style="0" customWidth="1"/>
    <col min="2052" max="2052" width="15.875" style="0" customWidth="1"/>
    <col min="2053" max="2053" width="11.25390625" style="0" customWidth="1"/>
    <col min="2054" max="2054" width="10.875" style="0" customWidth="1"/>
    <col min="2055" max="2055" width="11.00390625" style="0" customWidth="1"/>
    <col min="2056" max="2056" width="11.125" style="0" customWidth="1"/>
    <col min="2057" max="2057" width="10.75390625" style="0" customWidth="1"/>
    <col min="2305" max="2305" width="5.875" style="0" customWidth="1"/>
    <col min="2306" max="2306" width="6.125" style="0" customWidth="1"/>
    <col min="2307" max="2307" width="11.375" style="0" customWidth="1"/>
    <col min="2308" max="2308" width="15.875" style="0" customWidth="1"/>
    <col min="2309" max="2309" width="11.25390625" style="0" customWidth="1"/>
    <col min="2310" max="2310" width="10.875" style="0" customWidth="1"/>
    <col min="2311" max="2311" width="11.00390625" style="0" customWidth="1"/>
    <col min="2312" max="2312" width="11.125" style="0" customWidth="1"/>
    <col min="2313" max="2313" width="10.75390625" style="0" customWidth="1"/>
    <col min="2561" max="2561" width="5.875" style="0" customWidth="1"/>
    <col min="2562" max="2562" width="6.125" style="0" customWidth="1"/>
    <col min="2563" max="2563" width="11.375" style="0" customWidth="1"/>
    <col min="2564" max="2564" width="15.875" style="0" customWidth="1"/>
    <col min="2565" max="2565" width="11.25390625" style="0" customWidth="1"/>
    <col min="2566" max="2566" width="10.875" style="0" customWidth="1"/>
    <col min="2567" max="2567" width="11.00390625" style="0" customWidth="1"/>
    <col min="2568" max="2568" width="11.125" style="0" customWidth="1"/>
    <col min="2569" max="2569" width="10.75390625" style="0" customWidth="1"/>
    <col min="2817" max="2817" width="5.875" style="0" customWidth="1"/>
    <col min="2818" max="2818" width="6.125" style="0" customWidth="1"/>
    <col min="2819" max="2819" width="11.375" style="0" customWidth="1"/>
    <col min="2820" max="2820" width="15.875" style="0" customWidth="1"/>
    <col min="2821" max="2821" width="11.25390625" style="0" customWidth="1"/>
    <col min="2822" max="2822" width="10.875" style="0" customWidth="1"/>
    <col min="2823" max="2823" width="11.00390625" style="0" customWidth="1"/>
    <col min="2824" max="2824" width="11.125" style="0" customWidth="1"/>
    <col min="2825" max="2825" width="10.75390625" style="0" customWidth="1"/>
    <col min="3073" max="3073" width="5.875" style="0" customWidth="1"/>
    <col min="3074" max="3074" width="6.125" style="0" customWidth="1"/>
    <col min="3075" max="3075" width="11.375" style="0" customWidth="1"/>
    <col min="3076" max="3076" width="15.875" style="0" customWidth="1"/>
    <col min="3077" max="3077" width="11.25390625" style="0" customWidth="1"/>
    <col min="3078" max="3078" width="10.875" style="0" customWidth="1"/>
    <col min="3079" max="3079" width="11.00390625" style="0" customWidth="1"/>
    <col min="3080" max="3080" width="11.125" style="0" customWidth="1"/>
    <col min="3081" max="3081" width="10.75390625" style="0" customWidth="1"/>
    <col min="3329" max="3329" width="5.875" style="0" customWidth="1"/>
    <col min="3330" max="3330" width="6.125" style="0" customWidth="1"/>
    <col min="3331" max="3331" width="11.375" style="0" customWidth="1"/>
    <col min="3332" max="3332" width="15.875" style="0" customWidth="1"/>
    <col min="3333" max="3333" width="11.25390625" style="0" customWidth="1"/>
    <col min="3334" max="3334" width="10.875" style="0" customWidth="1"/>
    <col min="3335" max="3335" width="11.00390625" style="0" customWidth="1"/>
    <col min="3336" max="3336" width="11.125" style="0" customWidth="1"/>
    <col min="3337" max="3337" width="10.75390625" style="0" customWidth="1"/>
    <col min="3585" max="3585" width="5.875" style="0" customWidth="1"/>
    <col min="3586" max="3586" width="6.125" style="0" customWidth="1"/>
    <col min="3587" max="3587" width="11.375" style="0" customWidth="1"/>
    <col min="3588" max="3588" width="15.875" style="0" customWidth="1"/>
    <col min="3589" max="3589" width="11.25390625" style="0" customWidth="1"/>
    <col min="3590" max="3590" width="10.875" style="0" customWidth="1"/>
    <col min="3591" max="3591" width="11.00390625" style="0" customWidth="1"/>
    <col min="3592" max="3592" width="11.125" style="0" customWidth="1"/>
    <col min="3593" max="3593" width="10.75390625" style="0" customWidth="1"/>
    <col min="3841" max="3841" width="5.875" style="0" customWidth="1"/>
    <col min="3842" max="3842" width="6.125" style="0" customWidth="1"/>
    <col min="3843" max="3843" width="11.375" style="0" customWidth="1"/>
    <col min="3844" max="3844" width="15.875" style="0" customWidth="1"/>
    <col min="3845" max="3845" width="11.25390625" style="0" customWidth="1"/>
    <col min="3846" max="3846" width="10.875" style="0" customWidth="1"/>
    <col min="3847" max="3847" width="11.00390625" style="0" customWidth="1"/>
    <col min="3848" max="3848" width="11.125" style="0" customWidth="1"/>
    <col min="3849" max="3849" width="10.75390625" style="0" customWidth="1"/>
    <col min="4097" max="4097" width="5.875" style="0" customWidth="1"/>
    <col min="4098" max="4098" width="6.125" style="0" customWidth="1"/>
    <col min="4099" max="4099" width="11.375" style="0" customWidth="1"/>
    <col min="4100" max="4100" width="15.875" style="0" customWidth="1"/>
    <col min="4101" max="4101" width="11.25390625" style="0" customWidth="1"/>
    <col min="4102" max="4102" width="10.875" style="0" customWidth="1"/>
    <col min="4103" max="4103" width="11.00390625" style="0" customWidth="1"/>
    <col min="4104" max="4104" width="11.125" style="0" customWidth="1"/>
    <col min="4105" max="4105" width="10.75390625" style="0" customWidth="1"/>
    <col min="4353" max="4353" width="5.875" style="0" customWidth="1"/>
    <col min="4354" max="4354" width="6.125" style="0" customWidth="1"/>
    <col min="4355" max="4355" width="11.375" style="0" customWidth="1"/>
    <col min="4356" max="4356" width="15.875" style="0" customWidth="1"/>
    <col min="4357" max="4357" width="11.25390625" style="0" customWidth="1"/>
    <col min="4358" max="4358" width="10.875" style="0" customWidth="1"/>
    <col min="4359" max="4359" width="11.00390625" style="0" customWidth="1"/>
    <col min="4360" max="4360" width="11.125" style="0" customWidth="1"/>
    <col min="4361" max="4361" width="10.75390625" style="0" customWidth="1"/>
    <col min="4609" max="4609" width="5.875" style="0" customWidth="1"/>
    <col min="4610" max="4610" width="6.125" style="0" customWidth="1"/>
    <col min="4611" max="4611" width="11.375" style="0" customWidth="1"/>
    <col min="4612" max="4612" width="15.875" style="0" customWidth="1"/>
    <col min="4613" max="4613" width="11.25390625" style="0" customWidth="1"/>
    <col min="4614" max="4614" width="10.875" style="0" customWidth="1"/>
    <col min="4615" max="4615" width="11.00390625" style="0" customWidth="1"/>
    <col min="4616" max="4616" width="11.125" style="0" customWidth="1"/>
    <col min="4617" max="4617" width="10.75390625" style="0" customWidth="1"/>
    <col min="4865" max="4865" width="5.875" style="0" customWidth="1"/>
    <col min="4866" max="4866" width="6.125" style="0" customWidth="1"/>
    <col min="4867" max="4867" width="11.375" style="0" customWidth="1"/>
    <col min="4868" max="4868" width="15.875" style="0" customWidth="1"/>
    <col min="4869" max="4869" width="11.25390625" style="0" customWidth="1"/>
    <col min="4870" max="4870" width="10.875" style="0" customWidth="1"/>
    <col min="4871" max="4871" width="11.00390625" style="0" customWidth="1"/>
    <col min="4872" max="4872" width="11.125" style="0" customWidth="1"/>
    <col min="4873" max="4873" width="10.75390625" style="0" customWidth="1"/>
    <col min="5121" max="5121" width="5.875" style="0" customWidth="1"/>
    <col min="5122" max="5122" width="6.125" style="0" customWidth="1"/>
    <col min="5123" max="5123" width="11.375" style="0" customWidth="1"/>
    <col min="5124" max="5124" width="15.875" style="0" customWidth="1"/>
    <col min="5125" max="5125" width="11.25390625" style="0" customWidth="1"/>
    <col min="5126" max="5126" width="10.875" style="0" customWidth="1"/>
    <col min="5127" max="5127" width="11.00390625" style="0" customWidth="1"/>
    <col min="5128" max="5128" width="11.125" style="0" customWidth="1"/>
    <col min="5129" max="5129" width="10.75390625" style="0" customWidth="1"/>
    <col min="5377" max="5377" width="5.875" style="0" customWidth="1"/>
    <col min="5378" max="5378" width="6.125" style="0" customWidth="1"/>
    <col min="5379" max="5379" width="11.375" style="0" customWidth="1"/>
    <col min="5380" max="5380" width="15.875" style="0" customWidth="1"/>
    <col min="5381" max="5381" width="11.25390625" style="0" customWidth="1"/>
    <col min="5382" max="5382" width="10.875" style="0" customWidth="1"/>
    <col min="5383" max="5383" width="11.00390625" style="0" customWidth="1"/>
    <col min="5384" max="5384" width="11.125" style="0" customWidth="1"/>
    <col min="5385" max="5385" width="10.75390625" style="0" customWidth="1"/>
    <col min="5633" max="5633" width="5.875" style="0" customWidth="1"/>
    <col min="5634" max="5634" width="6.125" style="0" customWidth="1"/>
    <col min="5635" max="5635" width="11.375" style="0" customWidth="1"/>
    <col min="5636" max="5636" width="15.875" style="0" customWidth="1"/>
    <col min="5637" max="5637" width="11.25390625" style="0" customWidth="1"/>
    <col min="5638" max="5638" width="10.875" style="0" customWidth="1"/>
    <col min="5639" max="5639" width="11.00390625" style="0" customWidth="1"/>
    <col min="5640" max="5640" width="11.125" style="0" customWidth="1"/>
    <col min="5641" max="5641" width="10.75390625" style="0" customWidth="1"/>
    <col min="5889" max="5889" width="5.875" style="0" customWidth="1"/>
    <col min="5890" max="5890" width="6.125" style="0" customWidth="1"/>
    <col min="5891" max="5891" width="11.375" style="0" customWidth="1"/>
    <col min="5892" max="5892" width="15.875" style="0" customWidth="1"/>
    <col min="5893" max="5893" width="11.25390625" style="0" customWidth="1"/>
    <col min="5894" max="5894" width="10.875" style="0" customWidth="1"/>
    <col min="5895" max="5895" width="11.00390625" style="0" customWidth="1"/>
    <col min="5896" max="5896" width="11.125" style="0" customWidth="1"/>
    <col min="5897" max="5897" width="10.75390625" style="0" customWidth="1"/>
    <col min="6145" max="6145" width="5.875" style="0" customWidth="1"/>
    <col min="6146" max="6146" width="6.125" style="0" customWidth="1"/>
    <col min="6147" max="6147" width="11.375" style="0" customWidth="1"/>
    <col min="6148" max="6148" width="15.875" style="0" customWidth="1"/>
    <col min="6149" max="6149" width="11.25390625" style="0" customWidth="1"/>
    <col min="6150" max="6150" width="10.875" style="0" customWidth="1"/>
    <col min="6151" max="6151" width="11.00390625" style="0" customWidth="1"/>
    <col min="6152" max="6152" width="11.125" style="0" customWidth="1"/>
    <col min="6153" max="6153" width="10.75390625" style="0" customWidth="1"/>
    <col min="6401" max="6401" width="5.875" style="0" customWidth="1"/>
    <col min="6402" max="6402" width="6.125" style="0" customWidth="1"/>
    <col min="6403" max="6403" width="11.375" style="0" customWidth="1"/>
    <col min="6404" max="6404" width="15.875" style="0" customWidth="1"/>
    <col min="6405" max="6405" width="11.25390625" style="0" customWidth="1"/>
    <col min="6406" max="6406" width="10.875" style="0" customWidth="1"/>
    <col min="6407" max="6407" width="11.00390625" style="0" customWidth="1"/>
    <col min="6408" max="6408" width="11.125" style="0" customWidth="1"/>
    <col min="6409" max="6409" width="10.75390625" style="0" customWidth="1"/>
    <col min="6657" max="6657" width="5.875" style="0" customWidth="1"/>
    <col min="6658" max="6658" width="6.125" style="0" customWidth="1"/>
    <col min="6659" max="6659" width="11.375" style="0" customWidth="1"/>
    <col min="6660" max="6660" width="15.875" style="0" customWidth="1"/>
    <col min="6661" max="6661" width="11.25390625" style="0" customWidth="1"/>
    <col min="6662" max="6662" width="10.875" style="0" customWidth="1"/>
    <col min="6663" max="6663" width="11.00390625" style="0" customWidth="1"/>
    <col min="6664" max="6664" width="11.125" style="0" customWidth="1"/>
    <col min="6665" max="6665" width="10.75390625" style="0" customWidth="1"/>
    <col min="6913" max="6913" width="5.875" style="0" customWidth="1"/>
    <col min="6914" max="6914" width="6.125" style="0" customWidth="1"/>
    <col min="6915" max="6915" width="11.375" style="0" customWidth="1"/>
    <col min="6916" max="6916" width="15.875" style="0" customWidth="1"/>
    <col min="6917" max="6917" width="11.25390625" style="0" customWidth="1"/>
    <col min="6918" max="6918" width="10.875" style="0" customWidth="1"/>
    <col min="6919" max="6919" width="11.00390625" style="0" customWidth="1"/>
    <col min="6920" max="6920" width="11.125" style="0" customWidth="1"/>
    <col min="6921" max="6921" width="10.75390625" style="0" customWidth="1"/>
    <col min="7169" max="7169" width="5.875" style="0" customWidth="1"/>
    <col min="7170" max="7170" width="6.125" style="0" customWidth="1"/>
    <col min="7171" max="7171" width="11.375" style="0" customWidth="1"/>
    <col min="7172" max="7172" width="15.875" style="0" customWidth="1"/>
    <col min="7173" max="7173" width="11.25390625" style="0" customWidth="1"/>
    <col min="7174" max="7174" width="10.875" style="0" customWidth="1"/>
    <col min="7175" max="7175" width="11.00390625" style="0" customWidth="1"/>
    <col min="7176" max="7176" width="11.125" style="0" customWidth="1"/>
    <col min="7177" max="7177" width="10.75390625" style="0" customWidth="1"/>
    <col min="7425" max="7425" width="5.875" style="0" customWidth="1"/>
    <col min="7426" max="7426" width="6.125" style="0" customWidth="1"/>
    <col min="7427" max="7427" width="11.375" style="0" customWidth="1"/>
    <col min="7428" max="7428" width="15.875" style="0" customWidth="1"/>
    <col min="7429" max="7429" width="11.25390625" style="0" customWidth="1"/>
    <col min="7430" max="7430" width="10.875" style="0" customWidth="1"/>
    <col min="7431" max="7431" width="11.00390625" style="0" customWidth="1"/>
    <col min="7432" max="7432" width="11.125" style="0" customWidth="1"/>
    <col min="7433" max="7433" width="10.75390625" style="0" customWidth="1"/>
    <col min="7681" max="7681" width="5.875" style="0" customWidth="1"/>
    <col min="7682" max="7682" width="6.125" style="0" customWidth="1"/>
    <col min="7683" max="7683" width="11.375" style="0" customWidth="1"/>
    <col min="7684" max="7684" width="15.875" style="0" customWidth="1"/>
    <col min="7685" max="7685" width="11.25390625" style="0" customWidth="1"/>
    <col min="7686" max="7686" width="10.875" style="0" customWidth="1"/>
    <col min="7687" max="7687" width="11.00390625" style="0" customWidth="1"/>
    <col min="7688" max="7688" width="11.125" style="0" customWidth="1"/>
    <col min="7689" max="7689" width="10.75390625" style="0" customWidth="1"/>
    <col min="7937" max="7937" width="5.875" style="0" customWidth="1"/>
    <col min="7938" max="7938" width="6.125" style="0" customWidth="1"/>
    <col min="7939" max="7939" width="11.375" style="0" customWidth="1"/>
    <col min="7940" max="7940" width="15.875" style="0" customWidth="1"/>
    <col min="7941" max="7941" width="11.25390625" style="0" customWidth="1"/>
    <col min="7942" max="7942" width="10.875" style="0" customWidth="1"/>
    <col min="7943" max="7943" width="11.00390625" style="0" customWidth="1"/>
    <col min="7944" max="7944" width="11.125" style="0" customWidth="1"/>
    <col min="7945" max="7945" width="10.75390625" style="0" customWidth="1"/>
    <col min="8193" max="8193" width="5.875" style="0" customWidth="1"/>
    <col min="8194" max="8194" width="6.125" style="0" customWidth="1"/>
    <col min="8195" max="8195" width="11.375" style="0" customWidth="1"/>
    <col min="8196" max="8196" width="15.875" style="0" customWidth="1"/>
    <col min="8197" max="8197" width="11.25390625" style="0" customWidth="1"/>
    <col min="8198" max="8198" width="10.875" style="0" customWidth="1"/>
    <col min="8199" max="8199" width="11.00390625" style="0" customWidth="1"/>
    <col min="8200" max="8200" width="11.125" style="0" customWidth="1"/>
    <col min="8201" max="8201" width="10.75390625" style="0" customWidth="1"/>
    <col min="8449" max="8449" width="5.875" style="0" customWidth="1"/>
    <col min="8450" max="8450" width="6.125" style="0" customWidth="1"/>
    <col min="8451" max="8451" width="11.375" style="0" customWidth="1"/>
    <col min="8452" max="8452" width="15.875" style="0" customWidth="1"/>
    <col min="8453" max="8453" width="11.25390625" style="0" customWidth="1"/>
    <col min="8454" max="8454" width="10.875" style="0" customWidth="1"/>
    <col min="8455" max="8455" width="11.00390625" style="0" customWidth="1"/>
    <col min="8456" max="8456" width="11.125" style="0" customWidth="1"/>
    <col min="8457" max="8457" width="10.75390625" style="0" customWidth="1"/>
    <col min="8705" max="8705" width="5.875" style="0" customWidth="1"/>
    <col min="8706" max="8706" width="6.125" style="0" customWidth="1"/>
    <col min="8707" max="8707" width="11.375" style="0" customWidth="1"/>
    <col min="8708" max="8708" width="15.875" style="0" customWidth="1"/>
    <col min="8709" max="8709" width="11.25390625" style="0" customWidth="1"/>
    <col min="8710" max="8710" width="10.875" style="0" customWidth="1"/>
    <col min="8711" max="8711" width="11.00390625" style="0" customWidth="1"/>
    <col min="8712" max="8712" width="11.125" style="0" customWidth="1"/>
    <col min="8713" max="8713" width="10.75390625" style="0" customWidth="1"/>
    <col min="8961" max="8961" width="5.875" style="0" customWidth="1"/>
    <col min="8962" max="8962" width="6.125" style="0" customWidth="1"/>
    <col min="8963" max="8963" width="11.375" style="0" customWidth="1"/>
    <col min="8964" max="8964" width="15.875" style="0" customWidth="1"/>
    <col min="8965" max="8965" width="11.25390625" style="0" customWidth="1"/>
    <col min="8966" max="8966" width="10.875" style="0" customWidth="1"/>
    <col min="8967" max="8967" width="11.00390625" style="0" customWidth="1"/>
    <col min="8968" max="8968" width="11.125" style="0" customWidth="1"/>
    <col min="8969" max="8969" width="10.75390625" style="0" customWidth="1"/>
    <col min="9217" max="9217" width="5.875" style="0" customWidth="1"/>
    <col min="9218" max="9218" width="6.125" style="0" customWidth="1"/>
    <col min="9219" max="9219" width="11.375" style="0" customWidth="1"/>
    <col min="9220" max="9220" width="15.875" style="0" customWidth="1"/>
    <col min="9221" max="9221" width="11.25390625" style="0" customWidth="1"/>
    <col min="9222" max="9222" width="10.875" style="0" customWidth="1"/>
    <col min="9223" max="9223" width="11.00390625" style="0" customWidth="1"/>
    <col min="9224" max="9224" width="11.125" style="0" customWidth="1"/>
    <col min="9225" max="9225" width="10.75390625" style="0" customWidth="1"/>
    <col min="9473" max="9473" width="5.875" style="0" customWidth="1"/>
    <col min="9474" max="9474" width="6.125" style="0" customWidth="1"/>
    <col min="9475" max="9475" width="11.375" style="0" customWidth="1"/>
    <col min="9476" max="9476" width="15.875" style="0" customWidth="1"/>
    <col min="9477" max="9477" width="11.25390625" style="0" customWidth="1"/>
    <col min="9478" max="9478" width="10.875" style="0" customWidth="1"/>
    <col min="9479" max="9479" width="11.00390625" style="0" customWidth="1"/>
    <col min="9480" max="9480" width="11.125" style="0" customWidth="1"/>
    <col min="9481" max="9481" width="10.75390625" style="0" customWidth="1"/>
    <col min="9729" max="9729" width="5.875" style="0" customWidth="1"/>
    <col min="9730" max="9730" width="6.125" style="0" customWidth="1"/>
    <col min="9731" max="9731" width="11.375" style="0" customWidth="1"/>
    <col min="9732" max="9732" width="15.875" style="0" customWidth="1"/>
    <col min="9733" max="9733" width="11.25390625" style="0" customWidth="1"/>
    <col min="9734" max="9734" width="10.875" style="0" customWidth="1"/>
    <col min="9735" max="9735" width="11.00390625" style="0" customWidth="1"/>
    <col min="9736" max="9736" width="11.125" style="0" customWidth="1"/>
    <col min="9737" max="9737" width="10.75390625" style="0" customWidth="1"/>
    <col min="9985" max="9985" width="5.875" style="0" customWidth="1"/>
    <col min="9986" max="9986" width="6.125" style="0" customWidth="1"/>
    <col min="9987" max="9987" width="11.375" style="0" customWidth="1"/>
    <col min="9988" max="9988" width="15.875" style="0" customWidth="1"/>
    <col min="9989" max="9989" width="11.25390625" style="0" customWidth="1"/>
    <col min="9990" max="9990" width="10.875" style="0" customWidth="1"/>
    <col min="9991" max="9991" width="11.00390625" style="0" customWidth="1"/>
    <col min="9992" max="9992" width="11.125" style="0" customWidth="1"/>
    <col min="9993" max="9993" width="10.75390625" style="0" customWidth="1"/>
    <col min="10241" max="10241" width="5.875" style="0" customWidth="1"/>
    <col min="10242" max="10242" width="6.125" style="0" customWidth="1"/>
    <col min="10243" max="10243" width="11.375" style="0" customWidth="1"/>
    <col min="10244" max="10244" width="15.875" style="0" customWidth="1"/>
    <col min="10245" max="10245" width="11.25390625" style="0" customWidth="1"/>
    <col min="10246" max="10246" width="10.875" style="0" customWidth="1"/>
    <col min="10247" max="10247" width="11.00390625" style="0" customWidth="1"/>
    <col min="10248" max="10248" width="11.125" style="0" customWidth="1"/>
    <col min="10249" max="10249" width="10.75390625" style="0" customWidth="1"/>
    <col min="10497" max="10497" width="5.875" style="0" customWidth="1"/>
    <col min="10498" max="10498" width="6.125" style="0" customWidth="1"/>
    <col min="10499" max="10499" width="11.375" style="0" customWidth="1"/>
    <col min="10500" max="10500" width="15.875" style="0" customWidth="1"/>
    <col min="10501" max="10501" width="11.25390625" style="0" customWidth="1"/>
    <col min="10502" max="10502" width="10.875" style="0" customWidth="1"/>
    <col min="10503" max="10503" width="11.00390625" style="0" customWidth="1"/>
    <col min="10504" max="10504" width="11.125" style="0" customWidth="1"/>
    <col min="10505" max="10505" width="10.75390625" style="0" customWidth="1"/>
    <col min="10753" max="10753" width="5.875" style="0" customWidth="1"/>
    <col min="10754" max="10754" width="6.125" style="0" customWidth="1"/>
    <col min="10755" max="10755" width="11.375" style="0" customWidth="1"/>
    <col min="10756" max="10756" width="15.875" style="0" customWidth="1"/>
    <col min="10757" max="10757" width="11.25390625" style="0" customWidth="1"/>
    <col min="10758" max="10758" width="10.875" style="0" customWidth="1"/>
    <col min="10759" max="10759" width="11.00390625" style="0" customWidth="1"/>
    <col min="10760" max="10760" width="11.125" style="0" customWidth="1"/>
    <col min="10761" max="10761" width="10.75390625" style="0" customWidth="1"/>
    <col min="11009" max="11009" width="5.875" style="0" customWidth="1"/>
    <col min="11010" max="11010" width="6.125" style="0" customWidth="1"/>
    <col min="11011" max="11011" width="11.375" style="0" customWidth="1"/>
    <col min="11012" max="11012" width="15.875" style="0" customWidth="1"/>
    <col min="11013" max="11013" width="11.25390625" style="0" customWidth="1"/>
    <col min="11014" max="11014" width="10.875" style="0" customWidth="1"/>
    <col min="11015" max="11015" width="11.00390625" style="0" customWidth="1"/>
    <col min="11016" max="11016" width="11.125" style="0" customWidth="1"/>
    <col min="11017" max="11017" width="10.75390625" style="0" customWidth="1"/>
    <col min="11265" max="11265" width="5.875" style="0" customWidth="1"/>
    <col min="11266" max="11266" width="6.125" style="0" customWidth="1"/>
    <col min="11267" max="11267" width="11.375" style="0" customWidth="1"/>
    <col min="11268" max="11268" width="15.875" style="0" customWidth="1"/>
    <col min="11269" max="11269" width="11.25390625" style="0" customWidth="1"/>
    <col min="11270" max="11270" width="10.875" style="0" customWidth="1"/>
    <col min="11271" max="11271" width="11.00390625" style="0" customWidth="1"/>
    <col min="11272" max="11272" width="11.125" style="0" customWidth="1"/>
    <col min="11273" max="11273" width="10.75390625" style="0" customWidth="1"/>
    <col min="11521" max="11521" width="5.875" style="0" customWidth="1"/>
    <col min="11522" max="11522" width="6.125" style="0" customWidth="1"/>
    <col min="11523" max="11523" width="11.375" style="0" customWidth="1"/>
    <col min="11524" max="11524" width="15.875" style="0" customWidth="1"/>
    <col min="11525" max="11525" width="11.25390625" style="0" customWidth="1"/>
    <col min="11526" max="11526" width="10.875" style="0" customWidth="1"/>
    <col min="11527" max="11527" width="11.00390625" style="0" customWidth="1"/>
    <col min="11528" max="11528" width="11.125" style="0" customWidth="1"/>
    <col min="11529" max="11529" width="10.75390625" style="0" customWidth="1"/>
    <col min="11777" max="11777" width="5.875" style="0" customWidth="1"/>
    <col min="11778" max="11778" width="6.125" style="0" customWidth="1"/>
    <col min="11779" max="11779" width="11.375" style="0" customWidth="1"/>
    <col min="11780" max="11780" width="15.875" style="0" customWidth="1"/>
    <col min="11781" max="11781" width="11.25390625" style="0" customWidth="1"/>
    <col min="11782" max="11782" width="10.875" style="0" customWidth="1"/>
    <col min="11783" max="11783" width="11.00390625" style="0" customWidth="1"/>
    <col min="11784" max="11784" width="11.125" style="0" customWidth="1"/>
    <col min="11785" max="11785" width="10.75390625" style="0" customWidth="1"/>
    <col min="12033" max="12033" width="5.875" style="0" customWidth="1"/>
    <col min="12034" max="12034" width="6.125" style="0" customWidth="1"/>
    <col min="12035" max="12035" width="11.375" style="0" customWidth="1"/>
    <col min="12036" max="12036" width="15.875" style="0" customWidth="1"/>
    <col min="12037" max="12037" width="11.25390625" style="0" customWidth="1"/>
    <col min="12038" max="12038" width="10.875" style="0" customWidth="1"/>
    <col min="12039" max="12039" width="11.00390625" style="0" customWidth="1"/>
    <col min="12040" max="12040" width="11.125" style="0" customWidth="1"/>
    <col min="12041" max="12041" width="10.75390625" style="0" customWidth="1"/>
    <col min="12289" max="12289" width="5.875" style="0" customWidth="1"/>
    <col min="12290" max="12290" width="6.125" style="0" customWidth="1"/>
    <col min="12291" max="12291" width="11.375" style="0" customWidth="1"/>
    <col min="12292" max="12292" width="15.875" style="0" customWidth="1"/>
    <col min="12293" max="12293" width="11.25390625" style="0" customWidth="1"/>
    <col min="12294" max="12294" width="10.875" style="0" customWidth="1"/>
    <col min="12295" max="12295" width="11.00390625" style="0" customWidth="1"/>
    <col min="12296" max="12296" width="11.125" style="0" customWidth="1"/>
    <col min="12297" max="12297" width="10.75390625" style="0" customWidth="1"/>
    <col min="12545" max="12545" width="5.875" style="0" customWidth="1"/>
    <col min="12546" max="12546" width="6.125" style="0" customWidth="1"/>
    <col min="12547" max="12547" width="11.375" style="0" customWidth="1"/>
    <col min="12548" max="12548" width="15.875" style="0" customWidth="1"/>
    <col min="12549" max="12549" width="11.25390625" style="0" customWidth="1"/>
    <col min="12550" max="12550" width="10.875" style="0" customWidth="1"/>
    <col min="12551" max="12551" width="11.00390625" style="0" customWidth="1"/>
    <col min="12552" max="12552" width="11.125" style="0" customWidth="1"/>
    <col min="12553" max="12553" width="10.75390625" style="0" customWidth="1"/>
    <col min="12801" max="12801" width="5.875" style="0" customWidth="1"/>
    <col min="12802" max="12802" width="6.125" style="0" customWidth="1"/>
    <col min="12803" max="12803" width="11.375" style="0" customWidth="1"/>
    <col min="12804" max="12804" width="15.875" style="0" customWidth="1"/>
    <col min="12805" max="12805" width="11.25390625" style="0" customWidth="1"/>
    <col min="12806" max="12806" width="10.875" style="0" customWidth="1"/>
    <col min="12807" max="12807" width="11.00390625" style="0" customWidth="1"/>
    <col min="12808" max="12808" width="11.125" style="0" customWidth="1"/>
    <col min="12809" max="12809" width="10.75390625" style="0" customWidth="1"/>
    <col min="13057" max="13057" width="5.875" style="0" customWidth="1"/>
    <col min="13058" max="13058" width="6.125" style="0" customWidth="1"/>
    <col min="13059" max="13059" width="11.375" style="0" customWidth="1"/>
    <col min="13060" max="13060" width="15.875" style="0" customWidth="1"/>
    <col min="13061" max="13061" width="11.25390625" style="0" customWidth="1"/>
    <col min="13062" max="13062" width="10.875" style="0" customWidth="1"/>
    <col min="13063" max="13063" width="11.00390625" style="0" customWidth="1"/>
    <col min="13064" max="13064" width="11.125" style="0" customWidth="1"/>
    <col min="13065" max="13065" width="10.75390625" style="0" customWidth="1"/>
    <col min="13313" max="13313" width="5.875" style="0" customWidth="1"/>
    <col min="13314" max="13314" width="6.125" style="0" customWidth="1"/>
    <col min="13315" max="13315" width="11.375" style="0" customWidth="1"/>
    <col min="13316" max="13316" width="15.875" style="0" customWidth="1"/>
    <col min="13317" max="13317" width="11.25390625" style="0" customWidth="1"/>
    <col min="13318" max="13318" width="10.875" style="0" customWidth="1"/>
    <col min="13319" max="13319" width="11.00390625" style="0" customWidth="1"/>
    <col min="13320" max="13320" width="11.125" style="0" customWidth="1"/>
    <col min="13321" max="13321" width="10.75390625" style="0" customWidth="1"/>
    <col min="13569" max="13569" width="5.875" style="0" customWidth="1"/>
    <col min="13570" max="13570" width="6.125" style="0" customWidth="1"/>
    <col min="13571" max="13571" width="11.375" style="0" customWidth="1"/>
    <col min="13572" max="13572" width="15.875" style="0" customWidth="1"/>
    <col min="13573" max="13573" width="11.25390625" style="0" customWidth="1"/>
    <col min="13574" max="13574" width="10.875" style="0" customWidth="1"/>
    <col min="13575" max="13575" width="11.00390625" style="0" customWidth="1"/>
    <col min="13576" max="13576" width="11.125" style="0" customWidth="1"/>
    <col min="13577" max="13577" width="10.75390625" style="0" customWidth="1"/>
    <col min="13825" max="13825" width="5.875" style="0" customWidth="1"/>
    <col min="13826" max="13826" width="6.125" style="0" customWidth="1"/>
    <col min="13827" max="13827" width="11.375" style="0" customWidth="1"/>
    <col min="13828" max="13828" width="15.875" style="0" customWidth="1"/>
    <col min="13829" max="13829" width="11.25390625" style="0" customWidth="1"/>
    <col min="13830" max="13830" width="10.875" style="0" customWidth="1"/>
    <col min="13831" max="13831" width="11.00390625" style="0" customWidth="1"/>
    <col min="13832" max="13832" width="11.125" style="0" customWidth="1"/>
    <col min="13833" max="13833" width="10.75390625" style="0" customWidth="1"/>
    <col min="14081" max="14081" width="5.875" style="0" customWidth="1"/>
    <col min="14082" max="14082" width="6.125" style="0" customWidth="1"/>
    <col min="14083" max="14083" width="11.375" style="0" customWidth="1"/>
    <col min="14084" max="14084" width="15.875" style="0" customWidth="1"/>
    <col min="14085" max="14085" width="11.25390625" style="0" customWidth="1"/>
    <col min="14086" max="14086" width="10.875" style="0" customWidth="1"/>
    <col min="14087" max="14087" width="11.00390625" style="0" customWidth="1"/>
    <col min="14088" max="14088" width="11.125" style="0" customWidth="1"/>
    <col min="14089" max="14089" width="10.75390625" style="0" customWidth="1"/>
    <col min="14337" max="14337" width="5.875" style="0" customWidth="1"/>
    <col min="14338" max="14338" width="6.125" style="0" customWidth="1"/>
    <col min="14339" max="14339" width="11.375" style="0" customWidth="1"/>
    <col min="14340" max="14340" width="15.875" style="0" customWidth="1"/>
    <col min="14341" max="14341" width="11.25390625" style="0" customWidth="1"/>
    <col min="14342" max="14342" width="10.875" style="0" customWidth="1"/>
    <col min="14343" max="14343" width="11.00390625" style="0" customWidth="1"/>
    <col min="14344" max="14344" width="11.125" style="0" customWidth="1"/>
    <col min="14345" max="14345" width="10.75390625" style="0" customWidth="1"/>
    <col min="14593" max="14593" width="5.875" style="0" customWidth="1"/>
    <col min="14594" max="14594" width="6.125" style="0" customWidth="1"/>
    <col min="14595" max="14595" width="11.375" style="0" customWidth="1"/>
    <col min="14596" max="14596" width="15.875" style="0" customWidth="1"/>
    <col min="14597" max="14597" width="11.25390625" style="0" customWidth="1"/>
    <col min="14598" max="14598" width="10.875" style="0" customWidth="1"/>
    <col min="14599" max="14599" width="11.00390625" style="0" customWidth="1"/>
    <col min="14600" max="14600" width="11.125" style="0" customWidth="1"/>
    <col min="14601" max="14601" width="10.75390625" style="0" customWidth="1"/>
    <col min="14849" max="14849" width="5.875" style="0" customWidth="1"/>
    <col min="14850" max="14850" width="6.125" style="0" customWidth="1"/>
    <col min="14851" max="14851" width="11.375" style="0" customWidth="1"/>
    <col min="14852" max="14852" width="15.875" style="0" customWidth="1"/>
    <col min="14853" max="14853" width="11.25390625" style="0" customWidth="1"/>
    <col min="14854" max="14854" width="10.875" style="0" customWidth="1"/>
    <col min="14855" max="14855" width="11.00390625" style="0" customWidth="1"/>
    <col min="14856" max="14856" width="11.125" style="0" customWidth="1"/>
    <col min="14857" max="14857" width="10.75390625" style="0" customWidth="1"/>
    <col min="15105" max="15105" width="5.875" style="0" customWidth="1"/>
    <col min="15106" max="15106" width="6.125" style="0" customWidth="1"/>
    <col min="15107" max="15107" width="11.375" style="0" customWidth="1"/>
    <col min="15108" max="15108" width="15.875" style="0" customWidth="1"/>
    <col min="15109" max="15109" width="11.25390625" style="0" customWidth="1"/>
    <col min="15110" max="15110" width="10.875" style="0" customWidth="1"/>
    <col min="15111" max="15111" width="11.00390625" style="0" customWidth="1"/>
    <col min="15112" max="15112" width="11.125" style="0" customWidth="1"/>
    <col min="15113" max="15113" width="10.75390625" style="0" customWidth="1"/>
    <col min="15361" max="15361" width="5.875" style="0" customWidth="1"/>
    <col min="15362" max="15362" width="6.125" style="0" customWidth="1"/>
    <col min="15363" max="15363" width="11.375" style="0" customWidth="1"/>
    <col min="15364" max="15364" width="15.875" style="0" customWidth="1"/>
    <col min="15365" max="15365" width="11.25390625" style="0" customWidth="1"/>
    <col min="15366" max="15366" width="10.875" style="0" customWidth="1"/>
    <col min="15367" max="15367" width="11.00390625" style="0" customWidth="1"/>
    <col min="15368" max="15368" width="11.125" style="0" customWidth="1"/>
    <col min="15369" max="15369" width="10.75390625" style="0" customWidth="1"/>
    <col min="15617" max="15617" width="5.875" style="0" customWidth="1"/>
    <col min="15618" max="15618" width="6.125" style="0" customWidth="1"/>
    <col min="15619" max="15619" width="11.375" style="0" customWidth="1"/>
    <col min="15620" max="15620" width="15.875" style="0" customWidth="1"/>
    <col min="15621" max="15621" width="11.25390625" style="0" customWidth="1"/>
    <col min="15622" max="15622" width="10.875" style="0" customWidth="1"/>
    <col min="15623" max="15623" width="11.00390625" style="0" customWidth="1"/>
    <col min="15624" max="15624" width="11.125" style="0" customWidth="1"/>
    <col min="15625" max="15625" width="10.75390625" style="0" customWidth="1"/>
    <col min="15873" max="15873" width="5.875" style="0" customWidth="1"/>
    <col min="15874" max="15874" width="6.125" style="0" customWidth="1"/>
    <col min="15875" max="15875" width="11.375" style="0" customWidth="1"/>
    <col min="15876" max="15876" width="15.875" style="0" customWidth="1"/>
    <col min="15877" max="15877" width="11.25390625" style="0" customWidth="1"/>
    <col min="15878" max="15878" width="10.875" style="0" customWidth="1"/>
    <col min="15879" max="15879" width="11.00390625" style="0" customWidth="1"/>
    <col min="15880" max="15880" width="11.125" style="0" customWidth="1"/>
    <col min="15881" max="15881" width="10.75390625" style="0" customWidth="1"/>
    <col min="16129" max="16129" width="5.875" style="0" customWidth="1"/>
    <col min="16130" max="16130" width="6.125" style="0" customWidth="1"/>
    <col min="16131" max="16131" width="11.375" style="0" customWidth="1"/>
    <col min="16132" max="16132" width="15.875" style="0" customWidth="1"/>
    <col min="16133" max="16133" width="11.25390625" style="0" customWidth="1"/>
    <col min="16134" max="16134" width="10.875" style="0" customWidth="1"/>
    <col min="16135" max="16135" width="11.00390625" style="0" customWidth="1"/>
    <col min="16136" max="16136" width="11.125" style="0" customWidth="1"/>
    <col min="16137" max="16137" width="10.75390625" style="0" customWidth="1"/>
  </cols>
  <sheetData>
    <row r="1" spans="1:9" ht="13.5" thickTop="1">
      <c r="A1" s="237" t="s">
        <v>4</v>
      </c>
      <c r="B1" s="238"/>
      <c r="C1" s="87" t="str">
        <f>CONCATENATE(cislostavby," ",nazevstavby)</f>
        <v xml:space="preserve"> Oprava chodníků v ulici Jiráskova v Dačicích.</v>
      </c>
      <c r="D1" s="88"/>
      <c r="E1" s="89"/>
      <c r="F1" s="88"/>
      <c r="G1" s="90"/>
      <c r="H1" s="91"/>
      <c r="I1" s="92"/>
    </row>
    <row r="2" spans="1:9" ht="13.5" thickBot="1">
      <c r="A2" s="239" t="s">
        <v>0</v>
      </c>
      <c r="B2" s="240"/>
      <c r="C2" s="93" t="str">
        <f>CONCATENATE(cisloobjektu," ",nazevobjektu)</f>
        <v xml:space="preserve"> SO 100 oprava chodníků, výměna povrchu.</v>
      </c>
      <c r="D2" s="94"/>
      <c r="E2" s="95"/>
      <c r="F2" s="94"/>
      <c r="G2" s="241"/>
      <c r="H2" s="241"/>
      <c r="I2" s="242"/>
    </row>
    <row r="3" ht="13.5" thickTop="1">
      <c r="F3" s="11"/>
    </row>
    <row r="4" spans="1:9" ht="19.5" customHeight="1">
      <c r="A4" s="96" t="s">
        <v>61</v>
      </c>
      <c r="B4" s="1"/>
      <c r="C4" s="1"/>
      <c r="D4" s="1"/>
      <c r="E4" s="97"/>
      <c r="F4" s="1"/>
      <c r="G4" s="1"/>
      <c r="H4" s="1"/>
      <c r="I4" s="1"/>
    </row>
    <row r="5" ht="13.5" thickBot="1"/>
    <row r="6" spans="1:9" s="11" customFormat="1" ht="13.5" thickBot="1">
      <c r="A6" s="98"/>
      <c r="B6" s="99" t="s">
        <v>62</v>
      </c>
      <c r="C6" s="99"/>
      <c r="D6" s="100"/>
      <c r="E6" s="101" t="s">
        <v>63</v>
      </c>
      <c r="F6" s="102" t="s">
        <v>64</v>
      </c>
      <c r="G6" s="102" t="s">
        <v>65</v>
      </c>
      <c r="H6" s="102" t="s">
        <v>66</v>
      </c>
      <c r="I6" s="103" t="s">
        <v>55</v>
      </c>
    </row>
    <row r="7" spans="1:9" s="11" customFormat="1" ht="12.75">
      <c r="A7" s="104" t="str">
        <f>'[2]Položky'!B7</f>
        <v>1</v>
      </c>
      <c r="B7" s="105" t="str">
        <f>'[2]Položky'!C7</f>
        <v>Zemní práce</v>
      </c>
      <c r="C7" s="106"/>
      <c r="D7" s="107"/>
      <c r="E7" s="204">
        <f>'so100 Položky'!G31</f>
        <v>0</v>
      </c>
      <c r="F7" s="108">
        <f>'[2]Položky'!BB31</f>
        <v>0</v>
      </c>
      <c r="G7" s="108">
        <f>'[2]Položky'!BC31</f>
        <v>0</v>
      </c>
      <c r="H7" s="108">
        <f>'[2]Položky'!BD31</f>
        <v>0</v>
      </c>
      <c r="I7" s="109">
        <f>'[2]Položky'!BE31</f>
        <v>0</v>
      </c>
    </row>
    <row r="8" spans="1:9" s="11" customFormat="1" ht="12.75">
      <c r="A8" s="104" t="str">
        <f>'[2]Položky'!B32</f>
        <v>2</v>
      </c>
      <c r="B8" s="105" t="str">
        <f>'[2]Položky'!C32</f>
        <v>Základy,zvláštní zakládání</v>
      </c>
      <c r="C8" s="106"/>
      <c r="D8" s="107"/>
      <c r="E8" s="204">
        <f>'so100 Položky'!G37</f>
        <v>0</v>
      </c>
      <c r="F8" s="108">
        <f>'[2]Položky'!BB37</f>
        <v>0</v>
      </c>
      <c r="G8" s="108">
        <f>'[2]Položky'!BC37</f>
        <v>0</v>
      </c>
      <c r="H8" s="108">
        <f>'[2]Položky'!BD37</f>
        <v>0</v>
      </c>
      <c r="I8" s="109">
        <f>'[2]Položky'!BE37</f>
        <v>0</v>
      </c>
    </row>
    <row r="9" spans="1:9" s="11" customFormat="1" ht="12.75">
      <c r="A9" s="104" t="str">
        <f>'[2]Položky'!B38</f>
        <v>3</v>
      </c>
      <c r="B9" s="105" t="str">
        <f>'[2]Položky'!C38</f>
        <v>Svislé a kompletní konstrukce</v>
      </c>
      <c r="C9" s="106"/>
      <c r="D9" s="107"/>
      <c r="E9" s="204">
        <f>'so100 Položky'!G48</f>
        <v>0</v>
      </c>
      <c r="F9" s="108">
        <f>'[2]Položky'!BB48</f>
        <v>0</v>
      </c>
      <c r="G9" s="108">
        <f>'[2]Položky'!BC48</f>
        <v>0</v>
      </c>
      <c r="H9" s="108">
        <f>'[2]Položky'!BD48</f>
        <v>0</v>
      </c>
      <c r="I9" s="109">
        <f>'[2]Položky'!BE48</f>
        <v>0</v>
      </c>
    </row>
    <row r="10" spans="1:9" s="11" customFormat="1" ht="12.75">
      <c r="A10" s="104" t="str">
        <f>'[2]Položky'!B49</f>
        <v>4</v>
      </c>
      <c r="B10" s="105" t="str">
        <f>'[2]Položky'!C49</f>
        <v>Vodorovné konstrukce</v>
      </c>
      <c r="C10" s="106"/>
      <c r="D10" s="107"/>
      <c r="E10" s="204">
        <f>'so100 Položky'!G57</f>
        <v>0</v>
      </c>
      <c r="F10" s="108">
        <f>'[2]Položky'!BB57</f>
        <v>0</v>
      </c>
      <c r="G10" s="108">
        <f>'[2]Položky'!BC57</f>
        <v>0</v>
      </c>
      <c r="H10" s="108">
        <f>'[2]Položky'!BD57</f>
        <v>0</v>
      </c>
      <c r="I10" s="109">
        <f>'[2]Položky'!BE57</f>
        <v>0</v>
      </c>
    </row>
    <row r="11" spans="1:9" s="11" customFormat="1" ht="12.75">
      <c r="A11" s="104" t="str">
        <f>'[2]Položky'!B58</f>
        <v>5</v>
      </c>
      <c r="B11" s="105" t="str">
        <f>'[2]Položky'!C58</f>
        <v>Komunikace</v>
      </c>
      <c r="C11" s="106"/>
      <c r="D11" s="107"/>
      <c r="E11" s="204">
        <f>'so100 Položky'!G81</f>
        <v>0</v>
      </c>
      <c r="F11" s="108">
        <f>'[2]Položky'!BB74</f>
        <v>0</v>
      </c>
      <c r="G11" s="108">
        <f>'[2]Položky'!BC74</f>
        <v>0</v>
      </c>
      <c r="H11" s="108">
        <f>'[2]Položky'!BD74</f>
        <v>0</v>
      </c>
      <c r="I11" s="109">
        <f>'[2]Položky'!BE74</f>
        <v>0</v>
      </c>
    </row>
    <row r="12" spans="1:9" s="11" customFormat="1" ht="12.75">
      <c r="A12" s="104" t="str">
        <f>'[2]Položky'!B75</f>
        <v>8</v>
      </c>
      <c r="B12" s="105" t="str">
        <f>'[2]Položky'!C75</f>
        <v>Trubní vedení</v>
      </c>
      <c r="C12" s="106"/>
      <c r="D12" s="107"/>
      <c r="E12" s="204">
        <f>'so100 Položky'!G89</f>
        <v>0</v>
      </c>
      <c r="F12" s="108">
        <f>'[2]Položky'!BB82</f>
        <v>0</v>
      </c>
      <c r="G12" s="108">
        <f>'[2]Položky'!BC82</f>
        <v>0</v>
      </c>
      <c r="H12" s="108">
        <f>'[2]Položky'!BD82</f>
        <v>0</v>
      </c>
      <c r="I12" s="109">
        <f>'[2]Položky'!BE82</f>
        <v>0</v>
      </c>
    </row>
    <row r="13" spans="1:9" s="11" customFormat="1" ht="12.75">
      <c r="A13" s="104" t="str">
        <f>'[2]Položky'!B83</f>
        <v>91</v>
      </c>
      <c r="B13" s="105" t="str">
        <f>'[2]Položky'!C83</f>
        <v>Doplňující práce na komunikaci</v>
      </c>
      <c r="C13" s="106"/>
      <c r="D13" s="107"/>
      <c r="E13" s="204">
        <f>'so100 Položky'!G108</f>
        <v>0</v>
      </c>
      <c r="F13" s="108">
        <f>'[2]Položky'!BB101</f>
        <v>0</v>
      </c>
      <c r="G13" s="108">
        <f>'[2]Položky'!BC101</f>
        <v>0</v>
      </c>
      <c r="H13" s="108">
        <f>'[2]Položky'!BD101</f>
        <v>0</v>
      </c>
      <c r="I13" s="109">
        <f>'[2]Položky'!BE101</f>
        <v>0</v>
      </c>
    </row>
    <row r="14" spans="1:9" s="11" customFormat="1" ht="12.75">
      <c r="A14" s="104" t="str">
        <f>'[2]Položky'!B102</f>
        <v>97</v>
      </c>
      <c r="B14" s="105" t="str">
        <f>'[2]Položky'!C102</f>
        <v>Prorážení otvorů</v>
      </c>
      <c r="C14" s="106"/>
      <c r="D14" s="107"/>
      <c r="E14" s="204">
        <f>'so100 Položky'!G124</f>
        <v>0</v>
      </c>
      <c r="F14" s="108">
        <f>'[2]Položky'!BB117</f>
        <v>0</v>
      </c>
      <c r="G14" s="108">
        <f>'[2]Položky'!BC117</f>
        <v>0</v>
      </c>
      <c r="H14" s="108">
        <f>'[2]Položky'!BD117</f>
        <v>0</v>
      </c>
      <c r="I14" s="109">
        <f>'[2]Položky'!BE117</f>
        <v>0</v>
      </c>
    </row>
    <row r="15" spans="1:9" s="11" customFormat="1" ht="12.75">
      <c r="A15" s="104" t="str">
        <f>'[2]Položky'!B118</f>
        <v>99</v>
      </c>
      <c r="B15" s="105" t="str">
        <f>'[2]Položky'!C118</f>
        <v>Staveništní přesun hmot</v>
      </c>
      <c r="C15" s="106"/>
      <c r="D15" s="107"/>
      <c r="E15" s="204">
        <f>'so100 Položky'!G128</f>
        <v>0</v>
      </c>
      <c r="F15" s="108">
        <f>'[2]Položky'!BB121</f>
        <v>0</v>
      </c>
      <c r="G15" s="108">
        <f>'[2]Položky'!BC121</f>
        <v>0</v>
      </c>
      <c r="H15" s="108">
        <f>'[2]Položky'!BD121</f>
        <v>0</v>
      </c>
      <c r="I15" s="109">
        <f>'[2]Položky'!BE121</f>
        <v>0</v>
      </c>
    </row>
    <row r="16" spans="1:9" s="11" customFormat="1" ht="13.5" thickBot="1">
      <c r="A16" s="104" t="str">
        <f>'[2]Položky'!B122</f>
        <v>M46</v>
      </c>
      <c r="B16" s="105" t="str">
        <f>'[2]Položky'!C122</f>
        <v>Zemní práce při montážích</v>
      </c>
      <c r="C16" s="106"/>
      <c r="D16" s="107"/>
      <c r="E16" s="204">
        <f>'[2]Položky'!BA126</f>
        <v>0</v>
      </c>
      <c r="F16" s="108">
        <f>'[2]Položky'!BB126</f>
        <v>0</v>
      </c>
      <c r="G16" s="108">
        <f>'[2]Položky'!BC126</f>
        <v>0</v>
      </c>
      <c r="H16" s="108">
        <f>'so100 Položky'!G133</f>
        <v>0</v>
      </c>
      <c r="I16" s="109">
        <f>'[2]Položky'!BE126</f>
        <v>0</v>
      </c>
    </row>
    <row r="17" spans="1:9" s="114" customFormat="1" ht="13.5" thickBot="1">
      <c r="A17" s="110"/>
      <c r="B17" s="99" t="s">
        <v>67</v>
      </c>
      <c r="C17" s="99"/>
      <c r="D17" s="111"/>
      <c r="E17" s="210">
        <f>SUM(E7:E16)</f>
        <v>0</v>
      </c>
      <c r="F17" s="112">
        <f>SUM(F7:F16)</f>
        <v>0</v>
      </c>
      <c r="G17" s="112">
        <f>SUM(G7:G16)</f>
        <v>0</v>
      </c>
      <c r="H17" s="209">
        <f>SUM(H7:H16)</f>
        <v>0</v>
      </c>
      <c r="I17" s="113">
        <f>SUM(I7:I16)</f>
        <v>0</v>
      </c>
    </row>
    <row r="18" spans="1:9" ht="12.75">
      <c r="A18" s="106"/>
      <c r="B18" s="106"/>
      <c r="C18" s="106"/>
      <c r="D18" s="106"/>
      <c r="E18" s="106"/>
      <c r="F18" s="106"/>
      <c r="G18" s="106"/>
      <c r="H18" s="106"/>
      <c r="I18" s="106"/>
    </row>
    <row r="19" spans="1:57" ht="19.5" customHeight="1">
      <c r="A19" s="115" t="s">
        <v>68</v>
      </c>
      <c r="B19" s="115"/>
      <c r="C19" s="115"/>
      <c r="D19" s="115"/>
      <c r="E19" s="115"/>
      <c r="F19" s="115"/>
      <c r="G19" s="116"/>
      <c r="H19" s="115"/>
      <c r="I19" s="115"/>
      <c r="BA19" s="30"/>
      <c r="BB19" s="30"/>
      <c r="BC19" s="30"/>
      <c r="BD19" s="30"/>
      <c r="BE19" s="30"/>
    </row>
    <row r="20" spans="1:9" ht="13.5" thickBot="1">
      <c r="A20" s="117"/>
      <c r="B20" s="117"/>
      <c r="C20" s="117"/>
      <c r="D20" s="117"/>
      <c r="E20" s="117"/>
      <c r="F20" s="117"/>
      <c r="G20" s="117"/>
      <c r="H20" s="117"/>
      <c r="I20" s="117"/>
    </row>
    <row r="21" spans="1:9" ht="12.75">
      <c r="A21" s="118" t="s">
        <v>69</v>
      </c>
      <c r="B21" s="119"/>
      <c r="C21" s="119"/>
      <c r="D21" s="120"/>
      <c r="E21" s="121" t="s">
        <v>27</v>
      </c>
      <c r="F21" s="122" t="s">
        <v>70</v>
      </c>
      <c r="G21" s="123" t="s">
        <v>71</v>
      </c>
      <c r="H21" s="124"/>
      <c r="I21" s="125" t="s">
        <v>27</v>
      </c>
    </row>
    <row r="22" spans="1:53" ht="12.75">
      <c r="A22" s="126"/>
      <c r="B22" s="127"/>
      <c r="C22" s="127"/>
      <c r="D22" s="128"/>
      <c r="E22" s="129"/>
      <c r="F22" s="130"/>
      <c r="G22" s="131">
        <f>CHOOSE(BA22+1,HSV+PSV,HSV+PSV+Mont,HSV+PSV+Dodavka+Mont,HSV,PSV,Mont,Dodavka,Mont+Dodavka,0)</f>
        <v>0</v>
      </c>
      <c r="H22" s="132"/>
      <c r="I22" s="133">
        <f>E22+F22*G22/100</f>
        <v>0</v>
      </c>
      <c r="BA22">
        <v>8</v>
      </c>
    </row>
    <row r="23" spans="1:9" ht="13.5" thickBot="1">
      <c r="A23" s="134"/>
      <c r="B23" s="135" t="s">
        <v>72</v>
      </c>
      <c r="C23" s="136"/>
      <c r="D23" s="137"/>
      <c r="E23" s="138"/>
      <c r="F23" s="139"/>
      <c r="G23" s="139"/>
      <c r="H23" s="243">
        <f>SUM(H22:H22)</f>
        <v>0</v>
      </c>
      <c r="I23" s="244"/>
    </row>
    <row r="24" spans="1:9" ht="12.75">
      <c r="A24" s="117"/>
      <c r="B24" s="117"/>
      <c r="C24" s="117"/>
      <c r="D24" s="117"/>
      <c r="E24" s="117"/>
      <c r="F24" s="117"/>
      <c r="G24" s="117"/>
      <c r="H24" s="117"/>
      <c r="I24" s="117"/>
    </row>
    <row r="25" spans="2:9" ht="12.75">
      <c r="B25" s="114"/>
      <c r="F25" s="140"/>
      <c r="G25" s="141"/>
      <c r="H25" s="141"/>
      <c r="I25" s="142"/>
    </row>
    <row r="26" spans="6:9" ht="12.75">
      <c r="F26" s="140"/>
      <c r="G26" s="141"/>
      <c r="H26" s="141"/>
      <c r="I26" s="142"/>
    </row>
    <row r="27" spans="6:9" ht="12.75">
      <c r="F27" s="140"/>
      <c r="G27" s="141"/>
      <c r="H27" s="141"/>
      <c r="I27" s="142"/>
    </row>
    <row r="28" spans="6:9" ht="12.75">
      <c r="F28" s="140"/>
      <c r="G28" s="141"/>
      <c r="H28" s="141"/>
      <c r="I28" s="142"/>
    </row>
    <row r="29" spans="6:9" ht="12.75">
      <c r="F29" s="140"/>
      <c r="G29" s="141"/>
      <c r="H29" s="141"/>
      <c r="I29" s="142"/>
    </row>
    <row r="30" spans="6:9" ht="12.75">
      <c r="F30" s="140"/>
      <c r="G30" s="141"/>
      <c r="H30" s="141"/>
      <c r="I30" s="142"/>
    </row>
    <row r="31" spans="6:9" ht="12.75">
      <c r="F31" s="140"/>
      <c r="G31" s="141"/>
      <c r="H31" s="141"/>
      <c r="I31" s="142"/>
    </row>
    <row r="32" spans="6:9" ht="12.75">
      <c r="F32" s="140"/>
      <c r="G32" s="141"/>
      <c r="H32" s="141"/>
      <c r="I32" s="142"/>
    </row>
    <row r="33" spans="6:9" ht="12.75">
      <c r="F33" s="140"/>
      <c r="G33" s="141"/>
      <c r="H33" s="141"/>
      <c r="I33" s="142"/>
    </row>
    <row r="34" spans="6:9" ht="12.75">
      <c r="F34" s="140"/>
      <c r="G34" s="141"/>
      <c r="H34" s="141"/>
      <c r="I34" s="142"/>
    </row>
    <row r="35" spans="6:9" ht="12.75">
      <c r="F35" s="140"/>
      <c r="G35" s="141"/>
      <c r="H35" s="141"/>
      <c r="I35" s="142"/>
    </row>
    <row r="36" spans="6:9" ht="12.75">
      <c r="F36" s="140"/>
      <c r="G36" s="141"/>
      <c r="H36" s="141"/>
      <c r="I36" s="142"/>
    </row>
    <row r="37" spans="6:9" ht="12.75">
      <c r="F37" s="140"/>
      <c r="G37" s="141"/>
      <c r="H37" s="141"/>
      <c r="I37" s="142"/>
    </row>
    <row r="38" spans="6:9" ht="12.75">
      <c r="F38" s="140"/>
      <c r="G38" s="141"/>
      <c r="H38" s="141"/>
      <c r="I38" s="142"/>
    </row>
    <row r="39" spans="6:9" ht="12.75">
      <c r="F39" s="140"/>
      <c r="G39" s="141"/>
      <c r="H39" s="141"/>
      <c r="I39" s="142"/>
    </row>
    <row r="40" spans="6:9" ht="12.75">
      <c r="F40" s="140"/>
      <c r="G40" s="141"/>
      <c r="H40" s="141"/>
      <c r="I40" s="142"/>
    </row>
    <row r="41" spans="6:9" ht="12.75">
      <c r="F41" s="140"/>
      <c r="G41" s="141"/>
      <c r="H41" s="141"/>
      <c r="I41" s="142"/>
    </row>
    <row r="42" spans="6:9" ht="12.75">
      <c r="F42" s="140"/>
      <c r="G42" s="141"/>
      <c r="H42" s="141"/>
      <c r="I42" s="142"/>
    </row>
    <row r="43" spans="6:9" ht="12.75">
      <c r="F43" s="140"/>
      <c r="G43" s="141"/>
      <c r="H43" s="141"/>
      <c r="I43" s="142"/>
    </row>
    <row r="44" spans="6:9" ht="12.75">
      <c r="F44" s="140"/>
      <c r="G44" s="141"/>
      <c r="H44" s="141"/>
      <c r="I44" s="142"/>
    </row>
    <row r="45" spans="6:9" ht="12.75">
      <c r="F45" s="140"/>
      <c r="G45" s="141"/>
      <c r="H45" s="141"/>
      <c r="I45" s="142"/>
    </row>
    <row r="46" spans="6:9" ht="12.75">
      <c r="F46" s="140"/>
      <c r="G46" s="141"/>
      <c r="H46" s="141"/>
      <c r="I46" s="142"/>
    </row>
    <row r="47" spans="6:9" ht="12.75">
      <c r="F47" s="140"/>
      <c r="G47" s="141"/>
      <c r="H47" s="141"/>
      <c r="I47" s="142"/>
    </row>
    <row r="48" spans="6:9" ht="12.75">
      <c r="F48" s="140"/>
      <c r="G48" s="141"/>
      <c r="H48" s="141"/>
      <c r="I48" s="142"/>
    </row>
    <row r="49" spans="6:9" ht="12.75">
      <c r="F49" s="140"/>
      <c r="G49" s="141"/>
      <c r="H49" s="141"/>
      <c r="I49" s="142"/>
    </row>
    <row r="50" spans="6:9" ht="12.75">
      <c r="F50" s="140"/>
      <c r="G50" s="141"/>
      <c r="H50" s="141"/>
      <c r="I50" s="142"/>
    </row>
    <row r="51" spans="6:9" ht="12.75">
      <c r="F51" s="140"/>
      <c r="G51" s="141"/>
      <c r="H51" s="141"/>
      <c r="I51" s="142"/>
    </row>
    <row r="52" spans="6:9" ht="12.75">
      <c r="F52" s="140"/>
      <c r="G52" s="141"/>
      <c r="H52" s="141"/>
      <c r="I52" s="142"/>
    </row>
    <row r="53" spans="6:9" ht="12.75">
      <c r="F53" s="140"/>
      <c r="G53" s="141"/>
      <c r="H53" s="141"/>
      <c r="I53" s="142"/>
    </row>
    <row r="54" spans="6:9" ht="12.75">
      <c r="F54" s="140"/>
      <c r="G54" s="141"/>
      <c r="H54" s="141"/>
      <c r="I54" s="142"/>
    </row>
    <row r="55" spans="6:9" ht="12.75">
      <c r="F55" s="140"/>
      <c r="G55" s="141"/>
      <c r="H55" s="141"/>
      <c r="I55" s="142"/>
    </row>
    <row r="56" spans="6:9" ht="12.75">
      <c r="F56" s="140"/>
      <c r="G56" s="141"/>
      <c r="H56" s="141"/>
      <c r="I56" s="142"/>
    </row>
    <row r="57" spans="6:9" ht="12.75">
      <c r="F57" s="140"/>
      <c r="G57" s="141"/>
      <c r="H57" s="141"/>
      <c r="I57" s="142"/>
    </row>
    <row r="58" spans="6:9" ht="12.75">
      <c r="F58" s="140"/>
      <c r="G58" s="141"/>
      <c r="H58" s="141"/>
      <c r="I58" s="142"/>
    </row>
    <row r="59" spans="6:9" ht="12.75">
      <c r="F59" s="140"/>
      <c r="G59" s="141"/>
      <c r="H59" s="141"/>
      <c r="I59" s="142"/>
    </row>
    <row r="60" spans="6:9" ht="12.75">
      <c r="F60" s="140"/>
      <c r="G60" s="141"/>
      <c r="H60" s="141"/>
      <c r="I60" s="142"/>
    </row>
    <row r="61" spans="6:9" ht="12.75">
      <c r="F61" s="140"/>
      <c r="G61" s="141"/>
      <c r="H61" s="141"/>
      <c r="I61" s="142"/>
    </row>
    <row r="62" spans="6:9" ht="12.75">
      <c r="F62" s="140"/>
      <c r="G62" s="141"/>
      <c r="H62" s="141"/>
      <c r="I62" s="142"/>
    </row>
    <row r="63" spans="6:9" ht="12.75">
      <c r="F63" s="140"/>
      <c r="G63" s="141"/>
      <c r="H63" s="141"/>
      <c r="I63" s="142"/>
    </row>
    <row r="64" spans="6:9" ht="12.75">
      <c r="F64" s="140"/>
      <c r="G64" s="141"/>
      <c r="H64" s="141"/>
      <c r="I64" s="142"/>
    </row>
    <row r="65" spans="6:9" ht="12.75">
      <c r="F65" s="140"/>
      <c r="G65" s="141"/>
      <c r="H65" s="141"/>
      <c r="I65" s="142"/>
    </row>
    <row r="66" spans="6:9" ht="12.75">
      <c r="F66" s="140"/>
      <c r="G66" s="141"/>
      <c r="H66" s="141"/>
      <c r="I66" s="142"/>
    </row>
    <row r="67" spans="6:9" ht="12.75">
      <c r="F67" s="140"/>
      <c r="G67" s="141"/>
      <c r="H67" s="141"/>
      <c r="I67" s="142"/>
    </row>
    <row r="68" spans="6:9" ht="12.75">
      <c r="F68" s="140"/>
      <c r="G68" s="141"/>
      <c r="H68" s="141"/>
      <c r="I68" s="142"/>
    </row>
    <row r="69" spans="6:9" ht="12.75">
      <c r="F69" s="140"/>
      <c r="G69" s="141"/>
      <c r="H69" s="141"/>
      <c r="I69" s="142"/>
    </row>
    <row r="70" spans="6:9" ht="12.75">
      <c r="F70" s="140"/>
      <c r="G70" s="141"/>
      <c r="H70" s="141"/>
      <c r="I70" s="142"/>
    </row>
    <row r="71" spans="6:9" ht="12.75">
      <c r="F71" s="140"/>
      <c r="G71" s="141"/>
      <c r="H71" s="141"/>
      <c r="I71" s="142"/>
    </row>
    <row r="72" spans="6:9" ht="12.75">
      <c r="F72" s="140"/>
      <c r="G72" s="141"/>
      <c r="H72" s="141"/>
      <c r="I72" s="142"/>
    </row>
    <row r="73" spans="6:9" ht="12.75">
      <c r="F73" s="140"/>
      <c r="G73" s="141"/>
      <c r="H73" s="141"/>
      <c r="I73" s="142"/>
    </row>
    <row r="74" spans="6:9" ht="12.75">
      <c r="F74" s="140"/>
      <c r="G74" s="141"/>
      <c r="H74" s="141"/>
      <c r="I74" s="142"/>
    </row>
  </sheetData>
  <sheetProtection password="EA73" sheet="1" objects="1" scenarios="1" selectLockedCells="1" selectUnlockedCells="1"/>
  <mergeCells count="4">
    <mergeCell ref="A1:B1"/>
    <mergeCell ref="A2:B2"/>
    <mergeCell ref="G2:I2"/>
    <mergeCell ref="H23:I23"/>
  </mergeCells>
  <printOptions/>
  <pageMargins left="0.5905511811023623" right="0.3937007874015748" top="0.984251968503937" bottom="0.984251968503937" header="0.5118110236220472" footer="0.5118110236220472"/>
  <pageSetup blackAndWhite="1" horizontalDpi="300" verticalDpi="300" orientation="portrait" paperSize="9" r:id="rId1"/>
  <headerFooter alignWithMargins="0">
    <oddFooter>&amp;CStrana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206"/>
  <sheetViews>
    <sheetView showGridLines="0" showZeros="0" tabSelected="1" zoomScale="85" zoomScaleNormal="85" workbookViewId="0" topLeftCell="A97">
      <selection activeCell="C117" sqref="C117:G117"/>
    </sheetView>
  </sheetViews>
  <sheetFormatPr defaultColWidth="9.00390625" defaultRowHeight="12.75"/>
  <cols>
    <col min="1" max="1" width="3.875" style="143" customWidth="1"/>
    <col min="2" max="2" width="12.625" style="143" customWidth="1"/>
    <col min="3" max="3" width="40.375" style="143" customWidth="1"/>
    <col min="4" max="4" width="5.625" style="143" customWidth="1"/>
    <col min="5" max="5" width="8.625" style="186" customWidth="1"/>
    <col min="6" max="6" width="9.875" style="143" customWidth="1"/>
    <col min="7" max="7" width="13.875" style="143" customWidth="1"/>
    <col min="8" max="256" width="9.125" style="143" customWidth="1"/>
    <col min="257" max="257" width="3.875" style="143" customWidth="1"/>
    <col min="258" max="258" width="12.00390625" style="143" customWidth="1"/>
    <col min="259" max="259" width="40.375" style="143" customWidth="1"/>
    <col min="260" max="260" width="5.625" style="143" customWidth="1"/>
    <col min="261" max="261" width="8.625" style="143" customWidth="1"/>
    <col min="262" max="262" width="9.875" style="143" customWidth="1"/>
    <col min="263" max="263" width="13.875" style="143" customWidth="1"/>
    <col min="264" max="512" width="9.125" style="143" customWidth="1"/>
    <col min="513" max="513" width="3.875" style="143" customWidth="1"/>
    <col min="514" max="514" width="12.00390625" style="143" customWidth="1"/>
    <col min="515" max="515" width="40.375" style="143" customWidth="1"/>
    <col min="516" max="516" width="5.625" style="143" customWidth="1"/>
    <col min="517" max="517" width="8.625" style="143" customWidth="1"/>
    <col min="518" max="518" width="9.875" style="143" customWidth="1"/>
    <col min="519" max="519" width="13.875" style="143" customWidth="1"/>
    <col min="520" max="768" width="9.125" style="143" customWidth="1"/>
    <col min="769" max="769" width="3.875" style="143" customWidth="1"/>
    <col min="770" max="770" width="12.00390625" style="143" customWidth="1"/>
    <col min="771" max="771" width="40.375" style="143" customWidth="1"/>
    <col min="772" max="772" width="5.625" style="143" customWidth="1"/>
    <col min="773" max="773" width="8.625" style="143" customWidth="1"/>
    <col min="774" max="774" width="9.875" style="143" customWidth="1"/>
    <col min="775" max="775" width="13.875" style="143" customWidth="1"/>
    <col min="776" max="1024" width="9.125" style="143" customWidth="1"/>
    <col min="1025" max="1025" width="3.875" style="143" customWidth="1"/>
    <col min="1026" max="1026" width="12.00390625" style="143" customWidth="1"/>
    <col min="1027" max="1027" width="40.375" style="143" customWidth="1"/>
    <col min="1028" max="1028" width="5.625" style="143" customWidth="1"/>
    <col min="1029" max="1029" width="8.625" style="143" customWidth="1"/>
    <col min="1030" max="1030" width="9.875" style="143" customWidth="1"/>
    <col min="1031" max="1031" width="13.875" style="143" customWidth="1"/>
    <col min="1032" max="1280" width="9.125" style="143" customWidth="1"/>
    <col min="1281" max="1281" width="3.875" style="143" customWidth="1"/>
    <col min="1282" max="1282" width="12.00390625" style="143" customWidth="1"/>
    <col min="1283" max="1283" width="40.375" style="143" customWidth="1"/>
    <col min="1284" max="1284" width="5.625" style="143" customWidth="1"/>
    <col min="1285" max="1285" width="8.625" style="143" customWidth="1"/>
    <col min="1286" max="1286" width="9.875" style="143" customWidth="1"/>
    <col min="1287" max="1287" width="13.875" style="143" customWidth="1"/>
    <col min="1288" max="1536" width="9.125" style="143" customWidth="1"/>
    <col min="1537" max="1537" width="3.875" style="143" customWidth="1"/>
    <col min="1538" max="1538" width="12.00390625" style="143" customWidth="1"/>
    <col min="1539" max="1539" width="40.375" style="143" customWidth="1"/>
    <col min="1540" max="1540" width="5.625" style="143" customWidth="1"/>
    <col min="1541" max="1541" width="8.625" style="143" customWidth="1"/>
    <col min="1542" max="1542" width="9.875" style="143" customWidth="1"/>
    <col min="1543" max="1543" width="13.875" style="143" customWidth="1"/>
    <col min="1544" max="1792" width="9.125" style="143" customWidth="1"/>
    <col min="1793" max="1793" width="3.875" style="143" customWidth="1"/>
    <col min="1794" max="1794" width="12.00390625" style="143" customWidth="1"/>
    <col min="1795" max="1795" width="40.375" style="143" customWidth="1"/>
    <col min="1796" max="1796" width="5.625" style="143" customWidth="1"/>
    <col min="1797" max="1797" width="8.625" style="143" customWidth="1"/>
    <col min="1798" max="1798" width="9.875" style="143" customWidth="1"/>
    <col min="1799" max="1799" width="13.875" style="143" customWidth="1"/>
    <col min="1800" max="2048" width="9.125" style="143" customWidth="1"/>
    <col min="2049" max="2049" width="3.875" style="143" customWidth="1"/>
    <col min="2050" max="2050" width="12.00390625" style="143" customWidth="1"/>
    <col min="2051" max="2051" width="40.375" style="143" customWidth="1"/>
    <col min="2052" max="2052" width="5.625" style="143" customWidth="1"/>
    <col min="2053" max="2053" width="8.625" style="143" customWidth="1"/>
    <col min="2054" max="2054" width="9.875" style="143" customWidth="1"/>
    <col min="2055" max="2055" width="13.875" style="143" customWidth="1"/>
    <col min="2056" max="2304" width="9.125" style="143" customWidth="1"/>
    <col min="2305" max="2305" width="3.875" style="143" customWidth="1"/>
    <col min="2306" max="2306" width="12.00390625" style="143" customWidth="1"/>
    <col min="2307" max="2307" width="40.375" style="143" customWidth="1"/>
    <col min="2308" max="2308" width="5.625" style="143" customWidth="1"/>
    <col min="2309" max="2309" width="8.625" style="143" customWidth="1"/>
    <col min="2310" max="2310" width="9.875" style="143" customWidth="1"/>
    <col min="2311" max="2311" width="13.875" style="143" customWidth="1"/>
    <col min="2312" max="2560" width="9.125" style="143" customWidth="1"/>
    <col min="2561" max="2561" width="3.875" style="143" customWidth="1"/>
    <col min="2562" max="2562" width="12.00390625" style="143" customWidth="1"/>
    <col min="2563" max="2563" width="40.375" style="143" customWidth="1"/>
    <col min="2564" max="2564" width="5.625" style="143" customWidth="1"/>
    <col min="2565" max="2565" width="8.625" style="143" customWidth="1"/>
    <col min="2566" max="2566" width="9.875" style="143" customWidth="1"/>
    <col min="2567" max="2567" width="13.875" style="143" customWidth="1"/>
    <col min="2568" max="2816" width="9.125" style="143" customWidth="1"/>
    <col min="2817" max="2817" width="3.875" style="143" customWidth="1"/>
    <col min="2818" max="2818" width="12.00390625" style="143" customWidth="1"/>
    <col min="2819" max="2819" width="40.375" style="143" customWidth="1"/>
    <col min="2820" max="2820" width="5.625" style="143" customWidth="1"/>
    <col min="2821" max="2821" width="8.625" style="143" customWidth="1"/>
    <col min="2822" max="2822" width="9.875" style="143" customWidth="1"/>
    <col min="2823" max="2823" width="13.875" style="143" customWidth="1"/>
    <col min="2824" max="3072" width="9.125" style="143" customWidth="1"/>
    <col min="3073" max="3073" width="3.875" style="143" customWidth="1"/>
    <col min="3074" max="3074" width="12.00390625" style="143" customWidth="1"/>
    <col min="3075" max="3075" width="40.375" style="143" customWidth="1"/>
    <col min="3076" max="3076" width="5.625" style="143" customWidth="1"/>
    <col min="3077" max="3077" width="8.625" style="143" customWidth="1"/>
    <col min="3078" max="3078" width="9.875" style="143" customWidth="1"/>
    <col min="3079" max="3079" width="13.875" style="143" customWidth="1"/>
    <col min="3080" max="3328" width="9.125" style="143" customWidth="1"/>
    <col min="3329" max="3329" width="3.875" style="143" customWidth="1"/>
    <col min="3330" max="3330" width="12.00390625" style="143" customWidth="1"/>
    <col min="3331" max="3331" width="40.375" style="143" customWidth="1"/>
    <col min="3332" max="3332" width="5.625" style="143" customWidth="1"/>
    <col min="3333" max="3333" width="8.625" style="143" customWidth="1"/>
    <col min="3334" max="3334" width="9.875" style="143" customWidth="1"/>
    <col min="3335" max="3335" width="13.875" style="143" customWidth="1"/>
    <col min="3336" max="3584" width="9.125" style="143" customWidth="1"/>
    <col min="3585" max="3585" width="3.875" style="143" customWidth="1"/>
    <col min="3586" max="3586" width="12.00390625" style="143" customWidth="1"/>
    <col min="3587" max="3587" width="40.375" style="143" customWidth="1"/>
    <col min="3588" max="3588" width="5.625" style="143" customWidth="1"/>
    <col min="3589" max="3589" width="8.625" style="143" customWidth="1"/>
    <col min="3590" max="3590" width="9.875" style="143" customWidth="1"/>
    <col min="3591" max="3591" width="13.875" style="143" customWidth="1"/>
    <col min="3592" max="3840" width="9.125" style="143" customWidth="1"/>
    <col min="3841" max="3841" width="3.875" style="143" customWidth="1"/>
    <col min="3842" max="3842" width="12.00390625" style="143" customWidth="1"/>
    <col min="3843" max="3843" width="40.375" style="143" customWidth="1"/>
    <col min="3844" max="3844" width="5.625" style="143" customWidth="1"/>
    <col min="3845" max="3845" width="8.625" style="143" customWidth="1"/>
    <col min="3846" max="3846" width="9.875" style="143" customWidth="1"/>
    <col min="3847" max="3847" width="13.875" style="143" customWidth="1"/>
    <col min="3848" max="4096" width="9.125" style="143" customWidth="1"/>
    <col min="4097" max="4097" width="3.875" style="143" customWidth="1"/>
    <col min="4098" max="4098" width="12.00390625" style="143" customWidth="1"/>
    <col min="4099" max="4099" width="40.375" style="143" customWidth="1"/>
    <col min="4100" max="4100" width="5.625" style="143" customWidth="1"/>
    <col min="4101" max="4101" width="8.625" style="143" customWidth="1"/>
    <col min="4102" max="4102" width="9.875" style="143" customWidth="1"/>
    <col min="4103" max="4103" width="13.875" style="143" customWidth="1"/>
    <col min="4104" max="4352" width="9.125" style="143" customWidth="1"/>
    <col min="4353" max="4353" width="3.875" style="143" customWidth="1"/>
    <col min="4354" max="4354" width="12.00390625" style="143" customWidth="1"/>
    <col min="4355" max="4355" width="40.375" style="143" customWidth="1"/>
    <col min="4356" max="4356" width="5.625" style="143" customWidth="1"/>
    <col min="4357" max="4357" width="8.625" style="143" customWidth="1"/>
    <col min="4358" max="4358" width="9.875" style="143" customWidth="1"/>
    <col min="4359" max="4359" width="13.875" style="143" customWidth="1"/>
    <col min="4360" max="4608" width="9.125" style="143" customWidth="1"/>
    <col min="4609" max="4609" width="3.875" style="143" customWidth="1"/>
    <col min="4610" max="4610" width="12.00390625" style="143" customWidth="1"/>
    <col min="4611" max="4611" width="40.375" style="143" customWidth="1"/>
    <col min="4612" max="4612" width="5.625" style="143" customWidth="1"/>
    <col min="4613" max="4613" width="8.625" style="143" customWidth="1"/>
    <col min="4614" max="4614" width="9.875" style="143" customWidth="1"/>
    <col min="4615" max="4615" width="13.875" style="143" customWidth="1"/>
    <col min="4616" max="4864" width="9.125" style="143" customWidth="1"/>
    <col min="4865" max="4865" width="3.875" style="143" customWidth="1"/>
    <col min="4866" max="4866" width="12.00390625" style="143" customWidth="1"/>
    <col min="4867" max="4867" width="40.375" style="143" customWidth="1"/>
    <col min="4868" max="4868" width="5.625" style="143" customWidth="1"/>
    <col min="4869" max="4869" width="8.625" style="143" customWidth="1"/>
    <col min="4870" max="4870" width="9.875" style="143" customWidth="1"/>
    <col min="4871" max="4871" width="13.875" style="143" customWidth="1"/>
    <col min="4872" max="5120" width="9.125" style="143" customWidth="1"/>
    <col min="5121" max="5121" width="3.875" style="143" customWidth="1"/>
    <col min="5122" max="5122" width="12.00390625" style="143" customWidth="1"/>
    <col min="5123" max="5123" width="40.375" style="143" customWidth="1"/>
    <col min="5124" max="5124" width="5.625" style="143" customWidth="1"/>
    <col min="5125" max="5125" width="8.625" style="143" customWidth="1"/>
    <col min="5126" max="5126" width="9.875" style="143" customWidth="1"/>
    <col min="5127" max="5127" width="13.875" style="143" customWidth="1"/>
    <col min="5128" max="5376" width="9.125" style="143" customWidth="1"/>
    <col min="5377" max="5377" width="3.875" style="143" customWidth="1"/>
    <col min="5378" max="5378" width="12.00390625" style="143" customWidth="1"/>
    <col min="5379" max="5379" width="40.375" style="143" customWidth="1"/>
    <col min="5380" max="5380" width="5.625" style="143" customWidth="1"/>
    <col min="5381" max="5381" width="8.625" style="143" customWidth="1"/>
    <col min="5382" max="5382" width="9.875" style="143" customWidth="1"/>
    <col min="5383" max="5383" width="13.875" style="143" customWidth="1"/>
    <col min="5384" max="5632" width="9.125" style="143" customWidth="1"/>
    <col min="5633" max="5633" width="3.875" style="143" customWidth="1"/>
    <col min="5634" max="5634" width="12.00390625" style="143" customWidth="1"/>
    <col min="5635" max="5635" width="40.375" style="143" customWidth="1"/>
    <col min="5636" max="5636" width="5.625" style="143" customWidth="1"/>
    <col min="5637" max="5637" width="8.625" style="143" customWidth="1"/>
    <col min="5638" max="5638" width="9.875" style="143" customWidth="1"/>
    <col min="5639" max="5639" width="13.875" style="143" customWidth="1"/>
    <col min="5640" max="5888" width="9.125" style="143" customWidth="1"/>
    <col min="5889" max="5889" width="3.875" style="143" customWidth="1"/>
    <col min="5890" max="5890" width="12.00390625" style="143" customWidth="1"/>
    <col min="5891" max="5891" width="40.375" style="143" customWidth="1"/>
    <col min="5892" max="5892" width="5.625" style="143" customWidth="1"/>
    <col min="5893" max="5893" width="8.625" style="143" customWidth="1"/>
    <col min="5894" max="5894" width="9.875" style="143" customWidth="1"/>
    <col min="5895" max="5895" width="13.875" style="143" customWidth="1"/>
    <col min="5896" max="6144" width="9.125" style="143" customWidth="1"/>
    <col min="6145" max="6145" width="3.875" style="143" customWidth="1"/>
    <col min="6146" max="6146" width="12.00390625" style="143" customWidth="1"/>
    <col min="6147" max="6147" width="40.375" style="143" customWidth="1"/>
    <col min="6148" max="6148" width="5.625" style="143" customWidth="1"/>
    <col min="6149" max="6149" width="8.625" style="143" customWidth="1"/>
    <col min="6150" max="6150" width="9.875" style="143" customWidth="1"/>
    <col min="6151" max="6151" width="13.875" style="143" customWidth="1"/>
    <col min="6152" max="6400" width="9.125" style="143" customWidth="1"/>
    <col min="6401" max="6401" width="3.875" style="143" customWidth="1"/>
    <col min="6402" max="6402" width="12.00390625" style="143" customWidth="1"/>
    <col min="6403" max="6403" width="40.375" style="143" customWidth="1"/>
    <col min="6404" max="6404" width="5.625" style="143" customWidth="1"/>
    <col min="6405" max="6405" width="8.625" style="143" customWidth="1"/>
    <col min="6406" max="6406" width="9.875" style="143" customWidth="1"/>
    <col min="6407" max="6407" width="13.875" style="143" customWidth="1"/>
    <col min="6408" max="6656" width="9.125" style="143" customWidth="1"/>
    <col min="6657" max="6657" width="3.875" style="143" customWidth="1"/>
    <col min="6658" max="6658" width="12.00390625" style="143" customWidth="1"/>
    <col min="6659" max="6659" width="40.375" style="143" customWidth="1"/>
    <col min="6660" max="6660" width="5.625" style="143" customWidth="1"/>
    <col min="6661" max="6661" width="8.625" style="143" customWidth="1"/>
    <col min="6662" max="6662" width="9.875" style="143" customWidth="1"/>
    <col min="6663" max="6663" width="13.875" style="143" customWidth="1"/>
    <col min="6664" max="6912" width="9.125" style="143" customWidth="1"/>
    <col min="6913" max="6913" width="3.875" style="143" customWidth="1"/>
    <col min="6914" max="6914" width="12.00390625" style="143" customWidth="1"/>
    <col min="6915" max="6915" width="40.375" style="143" customWidth="1"/>
    <col min="6916" max="6916" width="5.625" style="143" customWidth="1"/>
    <col min="6917" max="6917" width="8.625" style="143" customWidth="1"/>
    <col min="6918" max="6918" width="9.875" style="143" customWidth="1"/>
    <col min="6919" max="6919" width="13.875" style="143" customWidth="1"/>
    <col min="6920" max="7168" width="9.125" style="143" customWidth="1"/>
    <col min="7169" max="7169" width="3.875" style="143" customWidth="1"/>
    <col min="7170" max="7170" width="12.00390625" style="143" customWidth="1"/>
    <col min="7171" max="7171" width="40.375" style="143" customWidth="1"/>
    <col min="7172" max="7172" width="5.625" style="143" customWidth="1"/>
    <col min="7173" max="7173" width="8.625" style="143" customWidth="1"/>
    <col min="7174" max="7174" width="9.875" style="143" customWidth="1"/>
    <col min="7175" max="7175" width="13.875" style="143" customWidth="1"/>
    <col min="7176" max="7424" width="9.125" style="143" customWidth="1"/>
    <col min="7425" max="7425" width="3.875" style="143" customWidth="1"/>
    <col min="7426" max="7426" width="12.00390625" style="143" customWidth="1"/>
    <col min="7427" max="7427" width="40.375" style="143" customWidth="1"/>
    <col min="7428" max="7428" width="5.625" style="143" customWidth="1"/>
    <col min="7429" max="7429" width="8.625" style="143" customWidth="1"/>
    <col min="7430" max="7430" width="9.875" style="143" customWidth="1"/>
    <col min="7431" max="7431" width="13.875" style="143" customWidth="1"/>
    <col min="7432" max="7680" width="9.125" style="143" customWidth="1"/>
    <col min="7681" max="7681" width="3.875" style="143" customWidth="1"/>
    <col min="7682" max="7682" width="12.00390625" style="143" customWidth="1"/>
    <col min="7683" max="7683" width="40.375" style="143" customWidth="1"/>
    <col min="7684" max="7684" width="5.625" style="143" customWidth="1"/>
    <col min="7685" max="7685" width="8.625" style="143" customWidth="1"/>
    <col min="7686" max="7686" width="9.875" style="143" customWidth="1"/>
    <col min="7687" max="7687" width="13.875" style="143" customWidth="1"/>
    <col min="7688" max="7936" width="9.125" style="143" customWidth="1"/>
    <col min="7937" max="7937" width="3.875" style="143" customWidth="1"/>
    <col min="7938" max="7938" width="12.00390625" style="143" customWidth="1"/>
    <col min="7939" max="7939" width="40.375" style="143" customWidth="1"/>
    <col min="7940" max="7940" width="5.625" style="143" customWidth="1"/>
    <col min="7941" max="7941" width="8.625" style="143" customWidth="1"/>
    <col min="7942" max="7942" width="9.875" style="143" customWidth="1"/>
    <col min="7943" max="7943" width="13.875" style="143" customWidth="1"/>
    <col min="7944" max="8192" width="9.125" style="143" customWidth="1"/>
    <col min="8193" max="8193" width="3.875" style="143" customWidth="1"/>
    <col min="8194" max="8194" width="12.00390625" style="143" customWidth="1"/>
    <col min="8195" max="8195" width="40.375" style="143" customWidth="1"/>
    <col min="8196" max="8196" width="5.625" style="143" customWidth="1"/>
    <col min="8197" max="8197" width="8.625" style="143" customWidth="1"/>
    <col min="8198" max="8198" width="9.875" style="143" customWidth="1"/>
    <col min="8199" max="8199" width="13.875" style="143" customWidth="1"/>
    <col min="8200" max="8448" width="9.125" style="143" customWidth="1"/>
    <col min="8449" max="8449" width="3.875" style="143" customWidth="1"/>
    <col min="8450" max="8450" width="12.00390625" style="143" customWidth="1"/>
    <col min="8451" max="8451" width="40.375" style="143" customWidth="1"/>
    <col min="8452" max="8452" width="5.625" style="143" customWidth="1"/>
    <col min="8453" max="8453" width="8.625" style="143" customWidth="1"/>
    <col min="8454" max="8454" width="9.875" style="143" customWidth="1"/>
    <col min="8455" max="8455" width="13.875" style="143" customWidth="1"/>
    <col min="8456" max="8704" width="9.125" style="143" customWidth="1"/>
    <col min="8705" max="8705" width="3.875" style="143" customWidth="1"/>
    <col min="8706" max="8706" width="12.00390625" style="143" customWidth="1"/>
    <col min="8707" max="8707" width="40.375" style="143" customWidth="1"/>
    <col min="8708" max="8708" width="5.625" style="143" customWidth="1"/>
    <col min="8709" max="8709" width="8.625" style="143" customWidth="1"/>
    <col min="8710" max="8710" width="9.875" style="143" customWidth="1"/>
    <col min="8711" max="8711" width="13.875" style="143" customWidth="1"/>
    <col min="8712" max="8960" width="9.125" style="143" customWidth="1"/>
    <col min="8961" max="8961" width="3.875" style="143" customWidth="1"/>
    <col min="8962" max="8962" width="12.00390625" style="143" customWidth="1"/>
    <col min="8963" max="8963" width="40.375" style="143" customWidth="1"/>
    <col min="8964" max="8964" width="5.625" style="143" customWidth="1"/>
    <col min="8965" max="8965" width="8.625" style="143" customWidth="1"/>
    <col min="8966" max="8966" width="9.875" style="143" customWidth="1"/>
    <col min="8967" max="8967" width="13.875" style="143" customWidth="1"/>
    <col min="8968" max="9216" width="9.125" style="143" customWidth="1"/>
    <col min="9217" max="9217" width="3.875" style="143" customWidth="1"/>
    <col min="9218" max="9218" width="12.00390625" style="143" customWidth="1"/>
    <col min="9219" max="9219" width="40.375" style="143" customWidth="1"/>
    <col min="9220" max="9220" width="5.625" style="143" customWidth="1"/>
    <col min="9221" max="9221" width="8.625" style="143" customWidth="1"/>
    <col min="9222" max="9222" width="9.875" style="143" customWidth="1"/>
    <col min="9223" max="9223" width="13.875" style="143" customWidth="1"/>
    <col min="9224" max="9472" width="9.125" style="143" customWidth="1"/>
    <col min="9473" max="9473" width="3.875" style="143" customWidth="1"/>
    <col min="9474" max="9474" width="12.00390625" style="143" customWidth="1"/>
    <col min="9475" max="9475" width="40.375" style="143" customWidth="1"/>
    <col min="9476" max="9476" width="5.625" style="143" customWidth="1"/>
    <col min="9477" max="9477" width="8.625" style="143" customWidth="1"/>
    <col min="9478" max="9478" width="9.875" style="143" customWidth="1"/>
    <col min="9479" max="9479" width="13.875" style="143" customWidth="1"/>
    <col min="9480" max="9728" width="9.125" style="143" customWidth="1"/>
    <col min="9729" max="9729" width="3.875" style="143" customWidth="1"/>
    <col min="9730" max="9730" width="12.00390625" style="143" customWidth="1"/>
    <col min="9731" max="9731" width="40.375" style="143" customWidth="1"/>
    <col min="9732" max="9732" width="5.625" style="143" customWidth="1"/>
    <col min="9733" max="9733" width="8.625" style="143" customWidth="1"/>
    <col min="9734" max="9734" width="9.875" style="143" customWidth="1"/>
    <col min="9735" max="9735" width="13.875" style="143" customWidth="1"/>
    <col min="9736" max="9984" width="9.125" style="143" customWidth="1"/>
    <col min="9985" max="9985" width="3.875" style="143" customWidth="1"/>
    <col min="9986" max="9986" width="12.00390625" style="143" customWidth="1"/>
    <col min="9987" max="9987" width="40.375" style="143" customWidth="1"/>
    <col min="9988" max="9988" width="5.625" style="143" customWidth="1"/>
    <col min="9989" max="9989" width="8.625" style="143" customWidth="1"/>
    <col min="9990" max="9990" width="9.875" style="143" customWidth="1"/>
    <col min="9991" max="9991" width="13.875" style="143" customWidth="1"/>
    <col min="9992" max="10240" width="9.125" style="143" customWidth="1"/>
    <col min="10241" max="10241" width="3.875" style="143" customWidth="1"/>
    <col min="10242" max="10242" width="12.00390625" style="143" customWidth="1"/>
    <col min="10243" max="10243" width="40.375" style="143" customWidth="1"/>
    <col min="10244" max="10244" width="5.625" style="143" customWidth="1"/>
    <col min="10245" max="10245" width="8.625" style="143" customWidth="1"/>
    <col min="10246" max="10246" width="9.875" style="143" customWidth="1"/>
    <col min="10247" max="10247" width="13.875" style="143" customWidth="1"/>
    <col min="10248" max="10496" width="9.125" style="143" customWidth="1"/>
    <col min="10497" max="10497" width="3.875" style="143" customWidth="1"/>
    <col min="10498" max="10498" width="12.00390625" style="143" customWidth="1"/>
    <col min="10499" max="10499" width="40.375" style="143" customWidth="1"/>
    <col min="10500" max="10500" width="5.625" style="143" customWidth="1"/>
    <col min="10501" max="10501" width="8.625" style="143" customWidth="1"/>
    <col min="10502" max="10502" width="9.875" style="143" customWidth="1"/>
    <col min="10503" max="10503" width="13.875" style="143" customWidth="1"/>
    <col min="10504" max="10752" width="9.125" style="143" customWidth="1"/>
    <col min="10753" max="10753" width="3.875" style="143" customWidth="1"/>
    <col min="10754" max="10754" width="12.00390625" style="143" customWidth="1"/>
    <col min="10755" max="10755" width="40.375" style="143" customWidth="1"/>
    <col min="10756" max="10756" width="5.625" style="143" customWidth="1"/>
    <col min="10757" max="10757" width="8.625" style="143" customWidth="1"/>
    <col min="10758" max="10758" width="9.875" style="143" customWidth="1"/>
    <col min="10759" max="10759" width="13.875" style="143" customWidth="1"/>
    <col min="10760" max="11008" width="9.125" style="143" customWidth="1"/>
    <col min="11009" max="11009" width="3.875" style="143" customWidth="1"/>
    <col min="11010" max="11010" width="12.00390625" style="143" customWidth="1"/>
    <col min="11011" max="11011" width="40.375" style="143" customWidth="1"/>
    <col min="11012" max="11012" width="5.625" style="143" customWidth="1"/>
    <col min="11013" max="11013" width="8.625" style="143" customWidth="1"/>
    <col min="11014" max="11014" width="9.875" style="143" customWidth="1"/>
    <col min="11015" max="11015" width="13.875" style="143" customWidth="1"/>
    <col min="11016" max="11264" width="9.125" style="143" customWidth="1"/>
    <col min="11265" max="11265" width="3.875" style="143" customWidth="1"/>
    <col min="11266" max="11266" width="12.00390625" style="143" customWidth="1"/>
    <col min="11267" max="11267" width="40.375" style="143" customWidth="1"/>
    <col min="11268" max="11268" width="5.625" style="143" customWidth="1"/>
    <col min="11269" max="11269" width="8.625" style="143" customWidth="1"/>
    <col min="11270" max="11270" width="9.875" style="143" customWidth="1"/>
    <col min="11271" max="11271" width="13.875" style="143" customWidth="1"/>
    <col min="11272" max="11520" width="9.125" style="143" customWidth="1"/>
    <col min="11521" max="11521" width="3.875" style="143" customWidth="1"/>
    <col min="11522" max="11522" width="12.00390625" style="143" customWidth="1"/>
    <col min="11523" max="11523" width="40.375" style="143" customWidth="1"/>
    <col min="11524" max="11524" width="5.625" style="143" customWidth="1"/>
    <col min="11525" max="11525" width="8.625" style="143" customWidth="1"/>
    <col min="11526" max="11526" width="9.875" style="143" customWidth="1"/>
    <col min="11527" max="11527" width="13.875" style="143" customWidth="1"/>
    <col min="11528" max="11776" width="9.125" style="143" customWidth="1"/>
    <col min="11777" max="11777" width="3.875" style="143" customWidth="1"/>
    <col min="11778" max="11778" width="12.00390625" style="143" customWidth="1"/>
    <col min="11779" max="11779" width="40.375" style="143" customWidth="1"/>
    <col min="11780" max="11780" width="5.625" style="143" customWidth="1"/>
    <col min="11781" max="11781" width="8.625" style="143" customWidth="1"/>
    <col min="11782" max="11782" width="9.875" style="143" customWidth="1"/>
    <col min="11783" max="11783" width="13.875" style="143" customWidth="1"/>
    <col min="11784" max="12032" width="9.125" style="143" customWidth="1"/>
    <col min="12033" max="12033" width="3.875" style="143" customWidth="1"/>
    <col min="12034" max="12034" width="12.00390625" style="143" customWidth="1"/>
    <col min="12035" max="12035" width="40.375" style="143" customWidth="1"/>
    <col min="12036" max="12036" width="5.625" style="143" customWidth="1"/>
    <col min="12037" max="12037" width="8.625" style="143" customWidth="1"/>
    <col min="12038" max="12038" width="9.875" style="143" customWidth="1"/>
    <col min="12039" max="12039" width="13.875" style="143" customWidth="1"/>
    <col min="12040" max="12288" width="9.125" style="143" customWidth="1"/>
    <col min="12289" max="12289" width="3.875" style="143" customWidth="1"/>
    <col min="12290" max="12290" width="12.00390625" style="143" customWidth="1"/>
    <col min="12291" max="12291" width="40.375" style="143" customWidth="1"/>
    <col min="12292" max="12292" width="5.625" style="143" customWidth="1"/>
    <col min="12293" max="12293" width="8.625" style="143" customWidth="1"/>
    <col min="12294" max="12294" width="9.875" style="143" customWidth="1"/>
    <col min="12295" max="12295" width="13.875" style="143" customWidth="1"/>
    <col min="12296" max="12544" width="9.125" style="143" customWidth="1"/>
    <col min="12545" max="12545" width="3.875" style="143" customWidth="1"/>
    <col min="12546" max="12546" width="12.00390625" style="143" customWidth="1"/>
    <col min="12547" max="12547" width="40.375" style="143" customWidth="1"/>
    <col min="12548" max="12548" width="5.625" style="143" customWidth="1"/>
    <col min="12549" max="12549" width="8.625" style="143" customWidth="1"/>
    <col min="12550" max="12550" width="9.875" style="143" customWidth="1"/>
    <col min="12551" max="12551" width="13.875" style="143" customWidth="1"/>
    <col min="12552" max="12800" width="9.125" style="143" customWidth="1"/>
    <col min="12801" max="12801" width="3.875" style="143" customWidth="1"/>
    <col min="12802" max="12802" width="12.00390625" style="143" customWidth="1"/>
    <col min="12803" max="12803" width="40.375" style="143" customWidth="1"/>
    <col min="12804" max="12804" width="5.625" style="143" customWidth="1"/>
    <col min="12805" max="12805" width="8.625" style="143" customWidth="1"/>
    <col min="12806" max="12806" width="9.875" style="143" customWidth="1"/>
    <col min="12807" max="12807" width="13.875" style="143" customWidth="1"/>
    <col min="12808" max="13056" width="9.125" style="143" customWidth="1"/>
    <col min="13057" max="13057" width="3.875" style="143" customWidth="1"/>
    <col min="13058" max="13058" width="12.00390625" style="143" customWidth="1"/>
    <col min="13059" max="13059" width="40.375" style="143" customWidth="1"/>
    <col min="13060" max="13060" width="5.625" style="143" customWidth="1"/>
    <col min="13061" max="13061" width="8.625" style="143" customWidth="1"/>
    <col min="13062" max="13062" width="9.875" style="143" customWidth="1"/>
    <col min="13063" max="13063" width="13.875" style="143" customWidth="1"/>
    <col min="13064" max="13312" width="9.125" style="143" customWidth="1"/>
    <col min="13313" max="13313" width="3.875" style="143" customWidth="1"/>
    <col min="13314" max="13314" width="12.00390625" style="143" customWidth="1"/>
    <col min="13315" max="13315" width="40.375" style="143" customWidth="1"/>
    <col min="13316" max="13316" width="5.625" style="143" customWidth="1"/>
    <col min="13317" max="13317" width="8.625" style="143" customWidth="1"/>
    <col min="13318" max="13318" width="9.875" style="143" customWidth="1"/>
    <col min="13319" max="13319" width="13.875" style="143" customWidth="1"/>
    <col min="13320" max="13568" width="9.125" style="143" customWidth="1"/>
    <col min="13569" max="13569" width="3.875" style="143" customWidth="1"/>
    <col min="13570" max="13570" width="12.00390625" style="143" customWidth="1"/>
    <col min="13571" max="13571" width="40.375" style="143" customWidth="1"/>
    <col min="13572" max="13572" width="5.625" style="143" customWidth="1"/>
    <col min="13573" max="13573" width="8.625" style="143" customWidth="1"/>
    <col min="13574" max="13574" width="9.875" style="143" customWidth="1"/>
    <col min="13575" max="13575" width="13.875" style="143" customWidth="1"/>
    <col min="13576" max="13824" width="9.125" style="143" customWidth="1"/>
    <col min="13825" max="13825" width="3.875" style="143" customWidth="1"/>
    <col min="13826" max="13826" width="12.00390625" style="143" customWidth="1"/>
    <col min="13827" max="13827" width="40.375" style="143" customWidth="1"/>
    <col min="13828" max="13828" width="5.625" style="143" customWidth="1"/>
    <col min="13829" max="13829" width="8.625" style="143" customWidth="1"/>
    <col min="13830" max="13830" width="9.875" style="143" customWidth="1"/>
    <col min="13831" max="13831" width="13.875" style="143" customWidth="1"/>
    <col min="13832" max="14080" width="9.125" style="143" customWidth="1"/>
    <col min="14081" max="14081" width="3.875" style="143" customWidth="1"/>
    <col min="14082" max="14082" width="12.00390625" style="143" customWidth="1"/>
    <col min="14083" max="14083" width="40.375" style="143" customWidth="1"/>
    <col min="14084" max="14084" width="5.625" style="143" customWidth="1"/>
    <col min="14085" max="14085" width="8.625" style="143" customWidth="1"/>
    <col min="14086" max="14086" width="9.875" style="143" customWidth="1"/>
    <col min="14087" max="14087" width="13.875" style="143" customWidth="1"/>
    <col min="14088" max="14336" width="9.125" style="143" customWidth="1"/>
    <col min="14337" max="14337" width="3.875" style="143" customWidth="1"/>
    <col min="14338" max="14338" width="12.00390625" style="143" customWidth="1"/>
    <col min="14339" max="14339" width="40.375" style="143" customWidth="1"/>
    <col min="14340" max="14340" width="5.625" style="143" customWidth="1"/>
    <col min="14341" max="14341" width="8.625" style="143" customWidth="1"/>
    <col min="14342" max="14342" width="9.875" style="143" customWidth="1"/>
    <col min="14343" max="14343" width="13.875" style="143" customWidth="1"/>
    <col min="14344" max="14592" width="9.125" style="143" customWidth="1"/>
    <col min="14593" max="14593" width="3.875" style="143" customWidth="1"/>
    <col min="14594" max="14594" width="12.00390625" style="143" customWidth="1"/>
    <col min="14595" max="14595" width="40.375" style="143" customWidth="1"/>
    <col min="14596" max="14596" width="5.625" style="143" customWidth="1"/>
    <col min="14597" max="14597" width="8.625" style="143" customWidth="1"/>
    <col min="14598" max="14598" width="9.875" style="143" customWidth="1"/>
    <col min="14599" max="14599" width="13.875" style="143" customWidth="1"/>
    <col min="14600" max="14848" width="9.125" style="143" customWidth="1"/>
    <col min="14849" max="14849" width="3.875" style="143" customWidth="1"/>
    <col min="14850" max="14850" width="12.00390625" style="143" customWidth="1"/>
    <col min="14851" max="14851" width="40.375" style="143" customWidth="1"/>
    <col min="14852" max="14852" width="5.625" style="143" customWidth="1"/>
    <col min="14853" max="14853" width="8.625" style="143" customWidth="1"/>
    <col min="14854" max="14854" width="9.875" style="143" customWidth="1"/>
    <col min="14855" max="14855" width="13.875" style="143" customWidth="1"/>
    <col min="14856" max="15104" width="9.125" style="143" customWidth="1"/>
    <col min="15105" max="15105" width="3.875" style="143" customWidth="1"/>
    <col min="15106" max="15106" width="12.00390625" style="143" customWidth="1"/>
    <col min="15107" max="15107" width="40.375" style="143" customWidth="1"/>
    <col min="15108" max="15108" width="5.625" style="143" customWidth="1"/>
    <col min="15109" max="15109" width="8.625" style="143" customWidth="1"/>
    <col min="15110" max="15110" width="9.875" style="143" customWidth="1"/>
    <col min="15111" max="15111" width="13.875" style="143" customWidth="1"/>
    <col min="15112" max="15360" width="9.125" style="143" customWidth="1"/>
    <col min="15361" max="15361" width="3.875" style="143" customWidth="1"/>
    <col min="15362" max="15362" width="12.00390625" style="143" customWidth="1"/>
    <col min="15363" max="15363" width="40.375" style="143" customWidth="1"/>
    <col min="15364" max="15364" width="5.625" style="143" customWidth="1"/>
    <col min="15365" max="15365" width="8.625" style="143" customWidth="1"/>
    <col min="15366" max="15366" width="9.875" style="143" customWidth="1"/>
    <col min="15367" max="15367" width="13.875" style="143" customWidth="1"/>
    <col min="15368" max="15616" width="9.125" style="143" customWidth="1"/>
    <col min="15617" max="15617" width="3.875" style="143" customWidth="1"/>
    <col min="15618" max="15618" width="12.00390625" style="143" customWidth="1"/>
    <col min="15619" max="15619" width="40.375" style="143" customWidth="1"/>
    <col min="15620" max="15620" width="5.625" style="143" customWidth="1"/>
    <col min="15621" max="15621" width="8.625" style="143" customWidth="1"/>
    <col min="15622" max="15622" width="9.875" style="143" customWidth="1"/>
    <col min="15623" max="15623" width="13.875" style="143" customWidth="1"/>
    <col min="15624" max="15872" width="9.125" style="143" customWidth="1"/>
    <col min="15873" max="15873" width="3.875" style="143" customWidth="1"/>
    <col min="15874" max="15874" width="12.00390625" style="143" customWidth="1"/>
    <col min="15875" max="15875" width="40.375" style="143" customWidth="1"/>
    <col min="15876" max="15876" width="5.625" style="143" customWidth="1"/>
    <col min="15877" max="15877" width="8.625" style="143" customWidth="1"/>
    <col min="15878" max="15878" width="9.875" style="143" customWidth="1"/>
    <col min="15879" max="15879" width="13.875" style="143" customWidth="1"/>
    <col min="15880" max="16128" width="9.125" style="143" customWidth="1"/>
    <col min="16129" max="16129" width="3.875" style="143" customWidth="1"/>
    <col min="16130" max="16130" width="12.00390625" style="143" customWidth="1"/>
    <col min="16131" max="16131" width="40.375" style="143" customWidth="1"/>
    <col min="16132" max="16132" width="5.625" style="143" customWidth="1"/>
    <col min="16133" max="16133" width="8.625" style="143" customWidth="1"/>
    <col min="16134" max="16134" width="9.875" style="143" customWidth="1"/>
    <col min="16135" max="16135" width="13.875" style="143" customWidth="1"/>
    <col min="16136" max="16384" width="9.125" style="143" customWidth="1"/>
  </cols>
  <sheetData>
    <row r="1" spans="1:7" ht="15.75">
      <c r="A1" s="248" t="s">
        <v>73</v>
      </c>
      <c r="B1" s="248"/>
      <c r="C1" s="248"/>
      <c r="D1" s="248"/>
      <c r="E1" s="248"/>
      <c r="F1" s="248"/>
      <c r="G1" s="248"/>
    </row>
    <row r="2" spans="1:7" ht="13.5" thickBot="1">
      <c r="A2" s="144"/>
      <c r="B2" s="145"/>
      <c r="C2" s="146"/>
      <c r="D2" s="146"/>
      <c r="E2" s="147"/>
      <c r="F2" s="146"/>
      <c r="G2" s="146"/>
    </row>
    <row r="3" spans="1:7" ht="13.5" thickTop="1">
      <c r="A3" s="249" t="s">
        <v>4</v>
      </c>
      <c r="B3" s="250"/>
      <c r="C3" s="148" t="str">
        <f>CONCATENATE(cislostavby," ",nazevstavby)</f>
        <v xml:space="preserve"> Oprava chodníků v ulici Jiráskova v Dačicích.</v>
      </c>
      <c r="D3" s="149"/>
      <c r="E3" s="150"/>
      <c r="F3" s="151">
        <f>'[2]Rekapitulace'!H1</f>
        <v>0</v>
      </c>
      <c r="G3" s="152"/>
    </row>
    <row r="4" spans="1:7" ht="13.5" thickBot="1">
      <c r="A4" s="251" t="s">
        <v>0</v>
      </c>
      <c r="B4" s="252"/>
      <c r="C4" s="153" t="str">
        <f>CONCATENATE(cisloobjektu," ",nazevobjektu)</f>
        <v xml:space="preserve"> SO 100 oprava chodníků, výměna povrchu.</v>
      </c>
      <c r="D4" s="154"/>
      <c r="E4" s="253"/>
      <c r="F4" s="253"/>
      <c r="G4" s="254"/>
    </row>
    <row r="5" spans="1:7" ht="13.5" thickTop="1">
      <c r="A5" s="155"/>
      <c r="B5" s="156"/>
      <c r="C5" s="156"/>
      <c r="D5" s="144"/>
      <c r="E5" s="157"/>
      <c r="F5" s="144"/>
      <c r="G5" s="158"/>
    </row>
    <row r="6" spans="1:7" ht="12.75">
      <c r="A6" s="159" t="s">
        <v>74</v>
      </c>
      <c r="B6" s="160" t="s">
        <v>75</v>
      </c>
      <c r="C6" s="160" t="s">
        <v>76</v>
      </c>
      <c r="D6" s="160" t="s">
        <v>77</v>
      </c>
      <c r="E6" s="161" t="s">
        <v>78</v>
      </c>
      <c r="F6" s="160" t="s">
        <v>79</v>
      </c>
      <c r="G6" s="162" t="s">
        <v>80</v>
      </c>
    </row>
    <row r="7" spans="1:15" ht="12.75">
      <c r="A7" s="163" t="s">
        <v>81</v>
      </c>
      <c r="B7" s="164" t="s">
        <v>117</v>
      </c>
      <c r="C7" s="165" t="s">
        <v>118</v>
      </c>
      <c r="D7" s="166"/>
      <c r="E7" s="167"/>
      <c r="F7" s="167"/>
      <c r="G7" s="168"/>
      <c r="H7" s="169"/>
      <c r="I7" s="169"/>
      <c r="O7" s="170">
        <v>1</v>
      </c>
    </row>
    <row r="8" spans="1:104" ht="12.75">
      <c r="A8" s="171">
        <v>1</v>
      </c>
      <c r="B8" s="172" t="s">
        <v>119</v>
      </c>
      <c r="C8" s="173" t="s">
        <v>120</v>
      </c>
      <c r="D8" s="174" t="s">
        <v>121</v>
      </c>
      <c r="E8" s="175">
        <v>15</v>
      </c>
      <c r="F8" s="205"/>
      <c r="G8" s="176">
        <f>E8*F8</f>
        <v>0</v>
      </c>
      <c r="O8" s="170">
        <v>2</v>
      </c>
      <c r="AA8" s="143">
        <v>12</v>
      </c>
      <c r="AB8" s="143">
        <v>0</v>
      </c>
      <c r="AC8" s="143">
        <v>1</v>
      </c>
      <c r="AZ8" s="143">
        <v>1</v>
      </c>
      <c r="BA8" s="143">
        <f>IF(AZ8=1,G8,0)</f>
        <v>0</v>
      </c>
      <c r="BB8" s="143">
        <f>IF(AZ8=2,G8,0)</f>
        <v>0</v>
      </c>
      <c r="BC8" s="143">
        <f>IF(AZ8=3,G8,0)</f>
        <v>0</v>
      </c>
      <c r="BD8" s="143">
        <f>IF(AZ8=4,G8,0)</f>
        <v>0</v>
      </c>
      <c r="BE8" s="143">
        <f>IF(AZ8=5,G8,0)</f>
        <v>0</v>
      </c>
      <c r="CZ8" s="143">
        <v>0</v>
      </c>
    </row>
    <row r="9" spans="1:15" ht="12.75">
      <c r="A9" s="177"/>
      <c r="B9" s="178"/>
      <c r="C9" s="245" t="s">
        <v>122</v>
      </c>
      <c r="D9" s="246"/>
      <c r="E9" s="246"/>
      <c r="F9" s="246"/>
      <c r="G9" s="247"/>
      <c r="O9" s="170">
        <v>3</v>
      </c>
    </row>
    <row r="10" spans="1:15" ht="12.75">
      <c r="A10" s="177"/>
      <c r="B10" s="178"/>
      <c r="C10" s="255" t="s">
        <v>123</v>
      </c>
      <c r="D10" s="256"/>
      <c r="E10" s="192">
        <v>15</v>
      </c>
      <c r="F10" s="193"/>
      <c r="G10" s="194"/>
      <c r="M10" s="195" t="s">
        <v>123</v>
      </c>
      <c r="O10" s="170"/>
    </row>
    <row r="11" spans="1:104" ht="12.75">
      <c r="A11" s="171">
        <v>2</v>
      </c>
      <c r="B11" s="172" t="s">
        <v>124</v>
      </c>
      <c r="C11" s="173" t="s">
        <v>125</v>
      </c>
      <c r="D11" s="174" t="s">
        <v>126</v>
      </c>
      <c r="E11" s="175">
        <v>595.53</v>
      </c>
      <c r="F11" s="205"/>
      <c r="G11" s="176">
        <f>E11*F11</f>
        <v>0</v>
      </c>
      <c r="O11" s="170">
        <v>2</v>
      </c>
      <c r="AA11" s="143">
        <v>12</v>
      </c>
      <c r="AB11" s="143">
        <v>0</v>
      </c>
      <c r="AC11" s="143">
        <v>2</v>
      </c>
      <c r="AZ11" s="143">
        <v>1</v>
      </c>
      <c r="BA11" s="143">
        <f>IF(AZ11=1,G11,0)</f>
        <v>0</v>
      </c>
      <c r="BB11" s="143">
        <f>IF(AZ11=2,G11,0)</f>
        <v>0</v>
      </c>
      <c r="BC11" s="143">
        <f>IF(AZ11=3,G11,0)</f>
        <v>0</v>
      </c>
      <c r="BD11" s="143">
        <f>IF(AZ11=4,G11,0)</f>
        <v>0</v>
      </c>
      <c r="BE11" s="143">
        <f>IF(AZ11=5,G11,0)</f>
        <v>0</v>
      </c>
      <c r="CZ11" s="143">
        <v>0</v>
      </c>
    </row>
    <row r="12" spans="1:15" ht="12.75">
      <c r="A12" s="177"/>
      <c r="B12" s="178"/>
      <c r="C12" s="245" t="s">
        <v>127</v>
      </c>
      <c r="D12" s="246"/>
      <c r="E12" s="246"/>
      <c r="F12" s="246"/>
      <c r="G12" s="247"/>
      <c r="O12" s="170">
        <v>3</v>
      </c>
    </row>
    <row r="13" spans="1:15" ht="12.75">
      <c r="A13" s="177"/>
      <c r="B13" s="178"/>
      <c r="C13" s="255">
        <v>595.53</v>
      </c>
      <c r="D13" s="256"/>
      <c r="E13" s="192">
        <v>595.53</v>
      </c>
      <c r="F13" s="193"/>
      <c r="G13" s="194"/>
      <c r="M13" s="195" t="s">
        <v>128</v>
      </c>
      <c r="O13" s="170"/>
    </row>
    <row r="14" spans="1:104" ht="12.75">
      <c r="A14" s="171">
        <v>3</v>
      </c>
      <c r="B14" s="172" t="s">
        <v>129</v>
      </c>
      <c r="C14" s="173" t="s">
        <v>130</v>
      </c>
      <c r="D14" s="174" t="s">
        <v>131</v>
      </c>
      <c r="E14" s="175">
        <v>293.71</v>
      </c>
      <c r="F14" s="205"/>
      <c r="G14" s="176">
        <f>E14*F14</f>
        <v>0</v>
      </c>
      <c r="O14" s="170">
        <v>2</v>
      </c>
      <c r="AA14" s="143">
        <v>12</v>
      </c>
      <c r="AB14" s="143">
        <v>0</v>
      </c>
      <c r="AC14" s="143">
        <v>3</v>
      </c>
      <c r="AZ14" s="143">
        <v>1</v>
      </c>
      <c r="BA14" s="143">
        <f>IF(AZ14=1,G14,0)</f>
        <v>0</v>
      </c>
      <c r="BB14" s="143">
        <f>IF(AZ14=2,G14,0)</f>
        <v>0</v>
      </c>
      <c r="BC14" s="143">
        <f>IF(AZ14=3,G14,0)</f>
        <v>0</v>
      </c>
      <c r="BD14" s="143">
        <f>IF(AZ14=4,G14,0)</f>
        <v>0</v>
      </c>
      <c r="BE14" s="143">
        <f>IF(AZ14=5,G14,0)</f>
        <v>0</v>
      </c>
      <c r="CZ14" s="143">
        <v>0</v>
      </c>
    </row>
    <row r="15" spans="1:15" ht="12.75">
      <c r="A15" s="177"/>
      <c r="B15" s="178"/>
      <c r="C15" s="255" t="s">
        <v>132</v>
      </c>
      <c r="D15" s="256"/>
      <c r="E15" s="192">
        <v>293.71</v>
      </c>
      <c r="F15" s="193"/>
      <c r="G15" s="194"/>
      <c r="M15" s="195" t="s">
        <v>132</v>
      </c>
      <c r="O15" s="170"/>
    </row>
    <row r="16" spans="1:104" ht="12.75">
      <c r="A16" s="171">
        <v>4</v>
      </c>
      <c r="B16" s="172" t="s">
        <v>133</v>
      </c>
      <c r="C16" s="173" t="s">
        <v>134</v>
      </c>
      <c r="D16" s="174" t="s">
        <v>131</v>
      </c>
      <c r="E16" s="175">
        <v>2</v>
      </c>
      <c r="F16" s="205"/>
      <c r="G16" s="176">
        <f>E16*F16</f>
        <v>0</v>
      </c>
      <c r="O16" s="170">
        <v>2</v>
      </c>
      <c r="AA16" s="143">
        <v>12</v>
      </c>
      <c r="AB16" s="143">
        <v>0</v>
      </c>
      <c r="AC16" s="143">
        <v>4</v>
      </c>
      <c r="AZ16" s="143">
        <v>1</v>
      </c>
      <c r="BA16" s="143">
        <f>IF(AZ16=1,G16,0)</f>
        <v>0</v>
      </c>
      <c r="BB16" s="143">
        <f>IF(AZ16=2,G16,0)</f>
        <v>0</v>
      </c>
      <c r="BC16" s="143">
        <f>IF(AZ16=3,G16,0)</f>
        <v>0</v>
      </c>
      <c r="BD16" s="143">
        <f>IF(AZ16=4,G16,0)</f>
        <v>0</v>
      </c>
      <c r="BE16" s="143">
        <f>IF(AZ16=5,G16,0)</f>
        <v>0</v>
      </c>
      <c r="CZ16" s="143">
        <v>0</v>
      </c>
    </row>
    <row r="17" spans="1:15" ht="12.75">
      <c r="A17" s="177"/>
      <c r="B17" s="178"/>
      <c r="C17" s="245" t="s">
        <v>135</v>
      </c>
      <c r="D17" s="246"/>
      <c r="E17" s="246"/>
      <c r="F17" s="246"/>
      <c r="G17" s="247"/>
      <c r="O17" s="170">
        <v>3</v>
      </c>
    </row>
    <row r="18" spans="1:15" ht="12.75">
      <c r="A18" s="177"/>
      <c r="B18" s="178"/>
      <c r="C18" s="255">
        <v>2</v>
      </c>
      <c r="D18" s="256"/>
      <c r="E18" s="192">
        <v>2</v>
      </c>
      <c r="F18" s="193"/>
      <c r="G18" s="194"/>
      <c r="M18" s="195">
        <v>2</v>
      </c>
      <c r="O18" s="170"/>
    </row>
    <row r="19" spans="1:104" ht="12.75">
      <c r="A19" s="171">
        <v>5</v>
      </c>
      <c r="B19" s="172" t="s">
        <v>136</v>
      </c>
      <c r="C19" s="173" t="s">
        <v>137</v>
      </c>
      <c r="D19" s="174" t="s">
        <v>121</v>
      </c>
      <c r="E19" s="175">
        <v>263.8</v>
      </c>
      <c r="F19" s="205"/>
      <c r="G19" s="176">
        <f>E19*F19</f>
        <v>0</v>
      </c>
      <c r="O19" s="170">
        <v>2</v>
      </c>
      <c r="AA19" s="143">
        <v>12</v>
      </c>
      <c r="AB19" s="143">
        <v>0</v>
      </c>
      <c r="AC19" s="143">
        <v>5</v>
      </c>
      <c r="AZ19" s="143">
        <v>1</v>
      </c>
      <c r="BA19" s="143">
        <f>IF(AZ19=1,G19,0)</f>
        <v>0</v>
      </c>
      <c r="BB19" s="143">
        <f>IF(AZ19=2,G19,0)</f>
        <v>0</v>
      </c>
      <c r="BC19" s="143">
        <f>IF(AZ19=3,G19,0)</f>
        <v>0</v>
      </c>
      <c r="BD19" s="143">
        <f>IF(AZ19=4,G19,0)</f>
        <v>0</v>
      </c>
      <c r="BE19" s="143">
        <f>IF(AZ19=5,G19,0)</f>
        <v>0</v>
      </c>
      <c r="CZ19" s="143">
        <v>0</v>
      </c>
    </row>
    <row r="20" spans="1:15" ht="24.75" customHeight="1">
      <c r="A20" s="177"/>
      <c r="B20" s="178"/>
      <c r="C20" s="245" t="s">
        <v>260</v>
      </c>
      <c r="D20" s="246"/>
      <c r="E20" s="246"/>
      <c r="F20" s="246"/>
      <c r="G20" s="247"/>
      <c r="O20" s="170">
        <v>3</v>
      </c>
    </row>
    <row r="21" spans="1:15" ht="12.75">
      <c r="A21" s="177"/>
      <c r="B21" s="178"/>
      <c r="C21" s="255" t="s">
        <v>259</v>
      </c>
      <c r="D21" s="256"/>
      <c r="E21" s="192">
        <v>263.8</v>
      </c>
      <c r="F21" s="193"/>
      <c r="G21" s="194"/>
      <c r="M21" s="195" t="s">
        <v>138</v>
      </c>
      <c r="O21" s="170"/>
    </row>
    <row r="22" spans="1:104" ht="12.75">
      <c r="A22" s="171">
        <v>6</v>
      </c>
      <c r="B22" s="172" t="s">
        <v>139</v>
      </c>
      <c r="C22" s="173" t="s">
        <v>140</v>
      </c>
      <c r="D22" s="174" t="s">
        <v>121</v>
      </c>
      <c r="E22" s="175">
        <v>263.8</v>
      </c>
      <c r="F22" s="205"/>
      <c r="G22" s="176">
        <f>E22*F22</f>
        <v>0</v>
      </c>
      <c r="O22" s="170">
        <v>2</v>
      </c>
      <c r="AA22" s="143">
        <v>12</v>
      </c>
      <c r="AB22" s="143">
        <v>0</v>
      </c>
      <c r="AC22" s="143">
        <v>6</v>
      </c>
      <c r="AZ22" s="143">
        <v>1</v>
      </c>
      <c r="BA22" s="143">
        <f>IF(AZ22=1,G22,0)</f>
        <v>0</v>
      </c>
      <c r="BB22" s="143">
        <f>IF(AZ22=2,G22,0)</f>
        <v>0</v>
      </c>
      <c r="BC22" s="143">
        <f>IF(AZ22=3,G22,0)</f>
        <v>0</v>
      </c>
      <c r="BD22" s="143">
        <f>IF(AZ22=4,G22,0)</f>
        <v>0</v>
      </c>
      <c r="BE22" s="143">
        <f>IF(AZ22=5,G22,0)</f>
        <v>0</v>
      </c>
      <c r="CZ22" s="143">
        <v>0</v>
      </c>
    </row>
    <row r="23" spans="1:15" ht="12.75">
      <c r="A23" s="177"/>
      <c r="B23" s="178"/>
      <c r="C23" s="245" t="s">
        <v>141</v>
      </c>
      <c r="D23" s="246"/>
      <c r="E23" s="246"/>
      <c r="F23" s="246"/>
      <c r="G23" s="247"/>
      <c r="O23" s="170">
        <v>3</v>
      </c>
    </row>
    <row r="24" spans="1:15" ht="12.75">
      <c r="A24" s="177"/>
      <c r="B24" s="178"/>
      <c r="C24" s="257">
        <v>263801</v>
      </c>
      <c r="D24" s="256"/>
      <c r="E24" s="192">
        <v>263.8</v>
      </c>
      <c r="F24" s="193"/>
      <c r="G24" s="194"/>
      <c r="M24" s="196">
        <v>449024</v>
      </c>
      <c r="O24" s="170"/>
    </row>
    <row r="25" spans="1:104" ht="12.75">
      <c r="A25" s="171">
        <v>7</v>
      </c>
      <c r="B25" s="172" t="s">
        <v>142</v>
      </c>
      <c r="C25" s="173" t="s">
        <v>143</v>
      </c>
      <c r="D25" s="174" t="s">
        <v>126</v>
      </c>
      <c r="E25" s="175">
        <v>73.4275</v>
      </c>
      <c r="F25" s="205"/>
      <c r="G25" s="176">
        <f>E25*F25</f>
        <v>0</v>
      </c>
      <c r="O25" s="170">
        <v>2</v>
      </c>
      <c r="AA25" s="143">
        <v>12</v>
      </c>
      <c r="AB25" s="143">
        <v>0</v>
      </c>
      <c r="AC25" s="143">
        <v>7</v>
      </c>
      <c r="AZ25" s="143">
        <v>1</v>
      </c>
      <c r="BA25" s="143">
        <f>IF(AZ25=1,G25,0)</f>
        <v>0</v>
      </c>
      <c r="BB25" s="143">
        <f>IF(AZ25=2,G25,0)</f>
        <v>0</v>
      </c>
      <c r="BC25" s="143">
        <f>IF(AZ25=3,G25,0)</f>
        <v>0</v>
      </c>
      <c r="BD25" s="143">
        <f>IF(AZ25=4,G25,0)</f>
        <v>0</v>
      </c>
      <c r="BE25" s="143">
        <f>IF(AZ25=5,G25,0)</f>
        <v>0</v>
      </c>
      <c r="CZ25" s="143">
        <v>0</v>
      </c>
    </row>
    <row r="26" spans="1:15" ht="12.75">
      <c r="A26" s="177"/>
      <c r="B26" s="178"/>
      <c r="C26" s="258" t="s">
        <v>144</v>
      </c>
      <c r="D26" s="259"/>
      <c r="E26" s="259"/>
      <c r="F26" s="259"/>
      <c r="G26" s="260"/>
      <c r="O26" s="170">
        <v>3</v>
      </c>
    </row>
    <row r="27" spans="1:15" ht="12.75">
      <c r="A27" s="177"/>
      <c r="B27" s="178"/>
      <c r="C27" s="255" t="s">
        <v>145</v>
      </c>
      <c r="D27" s="256"/>
      <c r="E27" s="192">
        <v>73.4275</v>
      </c>
      <c r="F27" s="193"/>
      <c r="G27" s="194"/>
      <c r="M27" s="195" t="s">
        <v>145</v>
      </c>
      <c r="O27" s="170"/>
    </row>
    <row r="28" spans="1:104" ht="22.5">
      <c r="A28" s="171">
        <v>8</v>
      </c>
      <c r="B28" s="172" t="s">
        <v>146</v>
      </c>
      <c r="C28" s="173" t="s">
        <v>147</v>
      </c>
      <c r="D28" s="174" t="s">
        <v>126</v>
      </c>
      <c r="E28" s="175">
        <v>150</v>
      </c>
      <c r="F28" s="205"/>
      <c r="G28" s="176">
        <f>E28*F28</f>
        <v>0</v>
      </c>
      <c r="O28" s="170">
        <v>2</v>
      </c>
      <c r="AA28" s="143">
        <v>12</v>
      </c>
      <c r="AB28" s="143">
        <v>0</v>
      </c>
      <c r="AC28" s="143">
        <v>8</v>
      </c>
      <c r="AZ28" s="143">
        <v>1</v>
      </c>
      <c r="BA28" s="143">
        <f>IF(AZ28=1,G28,0)</f>
        <v>0</v>
      </c>
      <c r="BB28" s="143">
        <f>IF(AZ28=2,G28,0)</f>
        <v>0</v>
      </c>
      <c r="BC28" s="143">
        <f>IF(AZ28=3,G28,0)</f>
        <v>0</v>
      </c>
      <c r="BD28" s="143">
        <f>IF(AZ28=4,G28,0)</f>
        <v>0</v>
      </c>
      <c r="BE28" s="143">
        <f>IF(AZ28=5,G28,0)</f>
        <v>0</v>
      </c>
      <c r="CZ28" s="143">
        <v>3E-05</v>
      </c>
    </row>
    <row r="29" spans="1:15" ht="12.75">
      <c r="A29" s="177"/>
      <c r="B29" s="178"/>
      <c r="C29" s="245" t="s">
        <v>148</v>
      </c>
      <c r="D29" s="246"/>
      <c r="E29" s="246"/>
      <c r="F29" s="246"/>
      <c r="G29" s="247"/>
      <c r="O29" s="170">
        <v>3</v>
      </c>
    </row>
    <row r="30" spans="1:15" ht="12.75">
      <c r="A30" s="177"/>
      <c r="B30" s="178"/>
      <c r="C30" s="255">
        <v>150</v>
      </c>
      <c r="D30" s="256"/>
      <c r="E30" s="192">
        <v>150</v>
      </c>
      <c r="F30" s="193"/>
      <c r="G30" s="194"/>
      <c r="M30" s="195">
        <v>150</v>
      </c>
      <c r="O30" s="170"/>
    </row>
    <row r="31" spans="1:57" ht="12.75">
      <c r="A31" s="179"/>
      <c r="B31" s="180" t="s">
        <v>115</v>
      </c>
      <c r="C31" s="181" t="str">
        <f>CONCATENATE(B7," ",C7)</f>
        <v>1 Zemní práce</v>
      </c>
      <c r="D31" s="179"/>
      <c r="E31" s="182"/>
      <c r="F31" s="182"/>
      <c r="G31" s="208">
        <f>SUM(G7:G30)</f>
        <v>0</v>
      </c>
      <c r="O31" s="170">
        <v>4</v>
      </c>
      <c r="BA31" s="183">
        <f>SUM(BA7:BA30)</f>
        <v>0</v>
      </c>
      <c r="BB31" s="183">
        <f>SUM(BB7:BB30)</f>
        <v>0</v>
      </c>
      <c r="BC31" s="183">
        <f>SUM(BC7:BC30)</f>
        <v>0</v>
      </c>
      <c r="BD31" s="183">
        <f>SUM(BD7:BD30)</f>
        <v>0</v>
      </c>
      <c r="BE31" s="183">
        <f>SUM(BE7:BE30)</f>
        <v>0</v>
      </c>
    </row>
    <row r="32" spans="1:15" ht="12.75">
      <c r="A32" s="163" t="s">
        <v>81</v>
      </c>
      <c r="B32" s="164" t="s">
        <v>149</v>
      </c>
      <c r="C32" s="165" t="s">
        <v>150</v>
      </c>
      <c r="D32" s="166"/>
      <c r="E32" s="167"/>
      <c r="F32" s="167"/>
      <c r="G32" s="168"/>
      <c r="H32" s="169"/>
      <c r="I32" s="169"/>
      <c r="O32" s="170">
        <v>1</v>
      </c>
    </row>
    <row r="33" spans="1:104" ht="12.75">
      <c r="A33" s="171">
        <v>9</v>
      </c>
      <c r="B33" s="172" t="s">
        <v>151</v>
      </c>
      <c r="C33" s="173" t="s">
        <v>152</v>
      </c>
      <c r="D33" s="174" t="s">
        <v>121</v>
      </c>
      <c r="E33" s="175">
        <v>0.128</v>
      </c>
      <c r="F33" s="205"/>
      <c r="G33" s="176">
        <f>E33*F33</f>
        <v>0</v>
      </c>
      <c r="O33" s="170">
        <v>2</v>
      </c>
      <c r="AA33" s="143">
        <v>12</v>
      </c>
      <c r="AB33" s="143">
        <v>0</v>
      </c>
      <c r="AC33" s="143">
        <v>9</v>
      </c>
      <c r="AZ33" s="143">
        <v>1</v>
      </c>
      <c r="BA33" s="143">
        <f>IF(AZ33=1,G33,0)</f>
        <v>0</v>
      </c>
      <c r="BB33" s="143">
        <f>IF(AZ33=2,G33,0)</f>
        <v>0</v>
      </c>
      <c r="BC33" s="143">
        <f>IF(AZ33=3,G33,0)</f>
        <v>0</v>
      </c>
      <c r="BD33" s="143">
        <f>IF(AZ33=4,G33,0)</f>
        <v>0</v>
      </c>
      <c r="BE33" s="143">
        <f>IF(AZ33=5,G33,0)</f>
        <v>0</v>
      </c>
      <c r="CZ33" s="143">
        <v>2.525</v>
      </c>
    </row>
    <row r="34" spans="1:15" ht="12.75">
      <c r="A34" s="177"/>
      <c r="B34" s="178"/>
      <c r="C34" s="245" t="s">
        <v>153</v>
      </c>
      <c r="D34" s="246"/>
      <c r="E34" s="246"/>
      <c r="F34" s="246"/>
      <c r="G34" s="247"/>
      <c r="O34" s="170">
        <v>3</v>
      </c>
    </row>
    <row r="35" spans="1:15" ht="12.75">
      <c r="A35" s="177"/>
      <c r="B35" s="178"/>
      <c r="C35" s="255" t="s">
        <v>154</v>
      </c>
      <c r="D35" s="256"/>
      <c r="E35" s="192">
        <v>0.128</v>
      </c>
      <c r="F35" s="193"/>
      <c r="G35" s="194"/>
      <c r="M35" s="195" t="s">
        <v>154</v>
      </c>
      <c r="O35" s="170"/>
    </row>
    <row r="36" spans="1:15" ht="12.75">
      <c r="A36" s="177"/>
      <c r="B36" s="178"/>
      <c r="C36" s="255"/>
      <c r="D36" s="256"/>
      <c r="E36" s="192">
        <v>0</v>
      </c>
      <c r="F36" s="193"/>
      <c r="G36" s="194"/>
      <c r="M36" s="195"/>
      <c r="O36" s="170"/>
    </row>
    <row r="37" spans="1:57" ht="12.75">
      <c r="A37" s="179"/>
      <c r="B37" s="180" t="s">
        <v>115</v>
      </c>
      <c r="C37" s="181" t="str">
        <f>CONCATENATE(B32," ",C32)</f>
        <v>2 Základy,zvláštní zakládání</v>
      </c>
      <c r="D37" s="179"/>
      <c r="E37" s="182"/>
      <c r="F37" s="182"/>
      <c r="G37" s="208">
        <f>SUM(G32:G36)</f>
        <v>0</v>
      </c>
      <c r="O37" s="170">
        <v>4</v>
      </c>
      <c r="BA37" s="183">
        <f>SUM(BA32:BA36)</f>
        <v>0</v>
      </c>
      <c r="BB37" s="183">
        <f>SUM(BB32:BB36)</f>
        <v>0</v>
      </c>
      <c r="BC37" s="183">
        <f>SUM(BC32:BC36)</f>
        <v>0</v>
      </c>
      <c r="BD37" s="183">
        <f>SUM(BD32:BD36)</f>
        <v>0</v>
      </c>
      <c r="BE37" s="183">
        <f>SUM(BE32:BE36)</f>
        <v>0</v>
      </c>
    </row>
    <row r="38" spans="1:15" ht="12.75">
      <c r="A38" s="163" t="s">
        <v>81</v>
      </c>
      <c r="B38" s="164" t="s">
        <v>155</v>
      </c>
      <c r="C38" s="165" t="s">
        <v>156</v>
      </c>
      <c r="D38" s="166"/>
      <c r="E38" s="167"/>
      <c r="F38" s="167"/>
      <c r="G38" s="168"/>
      <c r="H38" s="169"/>
      <c r="I38" s="169"/>
      <c r="O38" s="170">
        <v>1</v>
      </c>
    </row>
    <row r="39" spans="1:104" ht="12.75">
      <c r="A39" s="171">
        <v>10</v>
      </c>
      <c r="B39" s="172" t="s">
        <v>157</v>
      </c>
      <c r="C39" s="173" t="s">
        <v>158</v>
      </c>
      <c r="D39" s="174" t="s">
        <v>131</v>
      </c>
      <c r="E39" s="175">
        <v>3.7</v>
      </c>
      <c r="F39" s="205">
        <v>0</v>
      </c>
      <c r="G39" s="176">
        <f>E39*F39</f>
        <v>0</v>
      </c>
      <c r="O39" s="170">
        <v>2</v>
      </c>
      <c r="AA39" s="143">
        <v>12</v>
      </c>
      <c r="AB39" s="143">
        <v>0</v>
      </c>
      <c r="AC39" s="143">
        <v>10</v>
      </c>
      <c r="AZ39" s="143">
        <v>1</v>
      </c>
      <c r="BA39" s="143">
        <f>IF(AZ39=1,G39,0)</f>
        <v>0</v>
      </c>
      <c r="BB39" s="143">
        <f>IF(AZ39=2,G39,0)</f>
        <v>0</v>
      </c>
      <c r="BC39" s="143">
        <f>IF(AZ39=3,G39,0)</f>
        <v>0</v>
      </c>
      <c r="BD39" s="143">
        <f>IF(AZ39=4,G39,0)</f>
        <v>0</v>
      </c>
      <c r="BE39" s="143">
        <f>IF(AZ39=5,G39,0)</f>
        <v>0</v>
      </c>
      <c r="CZ39" s="143">
        <v>0.00329</v>
      </c>
    </row>
    <row r="40" spans="1:15" ht="12.75">
      <c r="A40" s="177"/>
      <c r="B40" s="178"/>
      <c r="C40" s="245" t="s">
        <v>159</v>
      </c>
      <c r="D40" s="246"/>
      <c r="E40" s="246"/>
      <c r="F40" s="246"/>
      <c r="G40" s="247"/>
      <c r="O40" s="170">
        <v>3</v>
      </c>
    </row>
    <row r="41" spans="1:15" ht="12.75">
      <c r="A41" s="177"/>
      <c r="B41" s="178"/>
      <c r="C41" s="255" t="s">
        <v>160</v>
      </c>
      <c r="D41" s="256"/>
      <c r="E41" s="192">
        <v>3.7</v>
      </c>
      <c r="F41" s="193"/>
      <c r="G41" s="194"/>
      <c r="M41" s="195" t="s">
        <v>160</v>
      </c>
      <c r="O41" s="170"/>
    </row>
    <row r="42" spans="1:104" ht="12.75">
      <c r="A42" s="171">
        <v>11</v>
      </c>
      <c r="B42" s="172" t="s">
        <v>161</v>
      </c>
      <c r="C42" s="173" t="s">
        <v>162</v>
      </c>
      <c r="D42" s="174" t="s">
        <v>131</v>
      </c>
      <c r="E42" s="175">
        <v>16.8468</v>
      </c>
      <c r="F42" s="205"/>
      <c r="G42" s="176">
        <f>E42*F42</f>
        <v>0</v>
      </c>
      <c r="O42" s="170">
        <v>2</v>
      </c>
      <c r="AA42" s="143">
        <v>12</v>
      </c>
      <c r="AB42" s="143">
        <v>1</v>
      </c>
      <c r="AC42" s="143">
        <v>11</v>
      </c>
      <c r="AZ42" s="143">
        <v>1</v>
      </c>
      <c r="BA42" s="143">
        <f>IF(AZ42=1,G42,0)</f>
        <v>0</v>
      </c>
      <c r="BB42" s="143">
        <f>IF(AZ42=2,G42,0)</f>
        <v>0</v>
      </c>
      <c r="BC42" s="143">
        <f>IF(AZ42=3,G42,0)</f>
        <v>0</v>
      </c>
      <c r="BD42" s="143">
        <f>IF(AZ42=4,G42,0)</f>
        <v>0</v>
      </c>
      <c r="BE42" s="143">
        <f>IF(AZ42=5,G42,0)</f>
        <v>0</v>
      </c>
      <c r="CZ42" s="143">
        <v>0.00411</v>
      </c>
    </row>
    <row r="43" spans="1:15" ht="12.75">
      <c r="A43" s="177"/>
      <c r="B43" s="178"/>
      <c r="C43" s="245" t="s">
        <v>163</v>
      </c>
      <c r="D43" s="246"/>
      <c r="E43" s="246"/>
      <c r="F43" s="246"/>
      <c r="G43" s="247"/>
      <c r="O43" s="170">
        <v>3</v>
      </c>
    </row>
    <row r="44" spans="1:15" ht="12.75">
      <c r="A44" s="177"/>
      <c r="B44" s="178"/>
      <c r="C44" s="255" t="s">
        <v>164</v>
      </c>
      <c r="D44" s="256"/>
      <c r="E44" s="192">
        <v>16.8468</v>
      </c>
      <c r="F44" s="193"/>
      <c r="G44" s="194"/>
      <c r="M44" s="195" t="s">
        <v>164</v>
      </c>
      <c r="O44" s="170"/>
    </row>
    <row r="45" spans="1:104" ht="12.75">
      <c r="A45" s="171">
        <v>12</v>
      </c>
      <c r="B45" s="172" t="s">
        <v>165</v>
      </c>
      <c r="C45" s="173" t="s">
        <v>166</v>
      </c>
      <c r="D45" s="174" t="s">
        <v>167</v>
      </c>
      <c r="E45" s="175">
        <v>69.2403</v>
      </c>
      <c r="F45" s="205"/>
      <c r="G45" s="176">
        <f>E45*F45</f>
        <v>0</v>
      </c>
      <c r="O45" s="170">
        <v>2</v>
      </c>
      <c r="AA45" s="143">
        <v>12</v>
      </c>
      <c r="AB45" s="143">
        <v>0</v>
      </c>
      <c r="AC45" s="143">
        <v>12</v>
      </c>
      <c r="AZ45" s="143">
        <v>1</v>
      </c>
      <c r="BA45" s="143">
        <f>IF(AZ45=1,G45,0)</f>
        <v>0</v>
      </c>
      <c r="BB45" s="143">
        <f>IF(AZ45=2,G45,0)</f>
        <v>0</v>
      </c>
      <c r="BC45" s="143">
        <f>IF(AZ45=3,G45,0)</f>
        <v>0</v>
      </c>
      <c r="BD45" s="143">
        <f>IF(AZ45=4,G45,0)</f>
        <v>0</v>
      </c>
      <c r="BE45" s="143">
        <f>IF(AZ45=5,G45,0)</f>
        <v>0</v>
      </c>
      <c r="CZ45" s="143">
        <v>0</v>
      </c>
    </row>
    <row r="46" spans="1:15" ht="12.75">
      <c r="A46" s="177"/>
      <c r="B46" s="178"/>
      <c r="C46" s="245" t="s">
        <v>168</v>
      </c>
      <c r="D46" s="246"/>
      <c r="E46" s="246"/>
      <c r="F46" s="246"/>
      <c r="G46" s="247"/>
      <c r="O46" s="170">
        <v>3</v>
      </c>
    </row>
    <row r="47" spans="1:15" ht="12.75">
      <c r="A47" s="177"/>
      <c r="B47" s="178"/>
      <c r="C47" s="255" t="s">
        <v>169</v>
      </c>
      <c r="D47" s="256"/>
      <c r="E47" s="192">
        <v>69.2403</v>
      </c>
      <c r="F47" s="193"/>
      <c r="G47" s="194"/>
      <c r="M47" s="195" t="s">
        <v>169</v>
      </c>
      <c r="O47" s="170"/>
    </row>
    <row r="48" spans="1:57" ht="12.75">
      <c r="A48" s="179"/>
      <c r="B48" s="180" t="s">
        <v>115</v>
      </c>
      <c r="C48" s="181" t="str">
        <f>CONCATENATE(B38," ",C38)</f>
        <v>3 Svislé a kompletní konstrukce</v>
      </c>
      <c r="D48" s="179"/>
      <c r="E48" s="182"/>
      <c r="F48" s="182"/>
      <c r="G48" s="208">
        <f>SUM(G38:G47)</f>
        <v>0</v>
      </c>
      <c r="O48" s="170">
        <v>4</v>
      </c>
      <c r="BA48" s="183">
        <f>SUM(BA38:BA47)</f>
        <v>0</v>
      </c>
      <c r="BB48" s="183">
        <f>SUM(BB38:BB47)</f>
        <v>0</v>
      </c>
      <c r="BC48" s="183">
        <f>SUM(BC38:BC47)</f>
        <v>0</v>
      </c>
      <c r="BD48" s="183">
        <f>SUM(BD38:BD47)</f>
        <v>0</v>
      </c>
      <c r="BE48" s="183">
        <f>SUM(BE38:BE47)</f>
        <v>0</v>
      </c>
    </row>
    <row r="49" spans="1:15" ht="12.75">
      <c r="A49" s="163" t="s">
        <v>81</v>
      </c>
      <c r="B49" s="164" t="s">
        <v>170</v>
      </c>
      <c r="C49" s="165" t="s">
        <v>171</v>
      </c>
      <c r="D49" s="166"/>
      <c r="E49" s="167"/>
      <c r="F49" s="167"/>
      <c r="G49" s="168"/>
      <c r="H49" s="169"/>
      <c r="I49" s="169"/>
      <c r="O49" s="170">
        <v>1</v>
      </c>
    </row>
    <row r="50" spans="1:104" ht="12.75">
      <c r="A50" s="171">
        <v>13</v>
      </c>
      <c r="B50" s="172" t="s">
        <v>172</v>
      </c>
      <c r="C50" s="173" t="s">
        <v>173</v>
      </c>
      <c r="D50" s="174" t="s">
        <v>131</v>
      </c>
      <c r="E50" s="175">
        <v>5</v>
      </c>
      <c r="F50" s="205"/>
      <c r="G50" s="176">
        <f>E50*F50</f>
        <v>0</v>
      </c>
      <c r="O50" s="170">
        <v>2</v>
      </c>
      <c r="AA50" s="143">
        <v>12</v>
      </c>
      <c r="AB50" s="143">
        <v>0</v>
      </c>
      <c r="AC50" s="143">
        <v>13</v>
      </c>
      <c r="AZ50" s="143">
        <v>1</v>
      </c>
      <c r="BA50" s="143">
        <f>IF(AZ50=1,G50,0)</f>
        <v>0</v>
      </c>
      <c r="BB50" s="143">
        <f>IF(AZ50=2,G50,0)</f>
        <v>0</v>
      </c>
      <c r="BC50" s="143">
        <f>IF(AZ50=3,G50,0)</f>
        <v>0</v>
      </c>
      <c r="BD50" s="143">
        <f>IF(AZ50=4,G50,0)</f>
        <v>0</v>
      </c>
      <c r="BE50" s="143">
        <f>IF(AZ50=5,G50,0)</f>
        <v>0</v>
      </c>
      <c r="CZ50" s="143">
        <v>0.1174</v>
      </c>
    </row>
    <row r="51" spans="1:15" ht="12.75">
      <c r="A51" s="177"/>
      <c r="B51" s="178"/>
      <c r="C51" s="245" t="s">
        <v>174</v>
      </c>
      <c r="D51" s="246"/>
      <c r="E51" s="246"/>
      <c r="F51" s="246"/>
      <c r="G51" s="247"/>
      <c r="O51" s="170">
        <v>3</v>
      </c>
    </row>
    <row r="52" spans="1:15" ht="12.75">
      <c r="A52" s="177"/>
      <c r="B52" s="178"/>
      <c r="C52" s="245" t="s">
        <v>175</v>
      </c>
      <c r="D52" s="246"/>
      <c r="E52" s="246"/>
      <c r="F52" s="246"/>
      <c r="G52" s="247"/>
      <c r="O52" s="170">
        <v>3</v>
      </c>
    </row>
    <row r="53" spans="1:15" ht="12.75">
      <c r="A53" s="177"/>
      <c r="B53" s="178"/>
      <c r="C53" s="245" t="s">
        <v>176</v>
      </c>
      <c r="D53" s="246"/>
      <c r="E53" s="246"/>
      <c r="F53" s="246"/>
      <c r="G53" s="247"/>
      <c r="O53" s="170">
        <v>3</v>
      </c>
    </row>
    <row r="54" spans="1:15" ht="12.75">
      <c r="A54" s="177"/>
      <c r="B54" s="178"/>
      <c r="C54" s="245" t="s">
        <v>177</v>
      </c>
      <c r="D54" s="246"/>
      <c r="E54" s="246"/>
      <c r="F54" s="246"/>
      <c r="G54" s="247"/>
      <c r="O54" s="170">
        <v>3</v>
      </c>
    </row>
    <row r="55" spans="1:15" ht="12.75">
      <c r="A55" s="177"/>
      <c r="B55" s="178"/>
      <c r="C55" s="245" t="s">
        <v>178</v>
      </c>
      <c r="D55" s="246"/>
      <c r="E55" s="246"/>
      <c r="F55" s="246"/>
      <c r="G55" s="247"/>
      <c r="O55" s="170">
        <v>3</v>
      </c>
    </row>
    <row r="56" spans="1:15" ht="12.75">
      <c r="A56" s="177"/>
      <c r="B56" s="178"/>
      <c r="C56" s="255">
        <v>5</v>
      </c>
      <c r="D56" s="256"/>
      <c r="E56" s="192">
        <v>5</v>
      </c>
      <c r="F56" s="193"/>
      <c r="G56" s="194"/>
      <c r="M56" s="195">
        <v>5</v>
      </c>
      <c r="O56" s="170"/>
    </row>
    <row r="57" spans="1:57" ht="12.75">
      <c r="A57" s="179"/>
      <c r="B57" s="180" t="s">
        <v>115</v>
      </c>
      <c r="C57" s="181" t="str">
        <f>CONCATENATE(B49," ",C49)</f>
        <v>4 Vodorovné konstrukce</v>
      </c>
      <c r="D57" s="179"/>
      <c r="E57" s="182"/>
      <c r="F57" s="182"/>
      <c r="G57" s="208">
        <f>SUM(G49:G56)</f>
        <v>0</v>
      </c>
      <c r="O57" s="170">
        <v>4</v>
      </c>
      <c r="BA57" s="183">
        <f>SUM(BA49:BA56)</f>
        <v>0</v>
      </c>
      <c r="BB57" s="183">
        <f>SUM(BB49:BB56)</f>
        <v>0</v>
      </c>
      <c r="BC57" s="183">
        <f>SUM(BC49:BC56)</f>
        <v>0</v>
      </c>
      <c r="BD57" s="183">
        <f>SUM(BD49:BD56)</f>
        <v>0</v>
      </c>
      <c r="BE57" s="183">
        <f>SUM(BE49:BE56)</f>
        <v>0</v>
      </c>
    </row>
    <row r="58" spans="1:15" ht="12.75">
      <c r="A58" s="163" t="s">
        <v>81</v>
      </c>
      <c r="B58" s="164" t="s">
        <v>179</v>
      </c>
      <c r="C58" s="165" t="s">
        <v>180</v>
      </c>
      <c r="D58" s="166"/>
      <c r="E58" s="167"/>
      <c r="F58" s="167"/>
      <c r="G58" s="168"/>
      <c r="H58" s="169"/>
      <c r="I58" s="169"/>
      <c r="O58" s="170">
        <v>1</v>
      </c>
    </row>
    <row r="59" spans="1:15" ht="12.75">
      <c r="A59" s="199">
        <v>14</v>
      </c>
      <c r="B59" s="200" t="s">
        <v>256</v>
      </c>
      <c r="C59" s="201" t="s">
        <v>262</v>
      </c>
      <c r="D59" s="174" t="s">
        <v>126</v>
      </c>
      <c r="E59" s="202">
        <v>595.53</v>
      </c>
      <c r="F59" s="206"/>
      <c r="G59" s="176">
        <f>E59*F59</f>
        <v>0</v>
      </c>
      <c r="H59" s="169"/>
      <c r="I59" s="169"/>
      <c r="O59" s="170"/>
    </row>
    <row r="60" spans="1:15" ht="12.75">
      <c r="A60" s="163"/>
      <c r="B60" s="164"/>
      <c r="C60" s="245" t="s">
        <v>258</v>
      </c>
      <c r="D60" s="246"/>
      <c r="E60" s="246"/>
      <c r="F60" s="246"/>
      <c r="G60" s="247"/>
      <c r="H60" s="169"/>
      <c r="I60" s="169"/>
      <c r="O60" s="170"/>
    </row>
    <row r="61" spans="1:15" ht="12.75">
      <c r="A61" s="163"/>
      <c r="B61" s="164"/>
      <c r="C61" s="255">
        <v>595.53</v>
      </c>
      <c r="D61" s="256"/>
      <c r="E61" s="192">
        <v>595.53</v>
      </c>
      <c r="F61" s="197"/>
      <c r="G61" s="198"/>
      <c r="H61" s="169"/>
      <c r="I61" s="169"/>
      <c r="O61" s="170"/>
    </row>
    <row r="62" spans="1:15" ht="12.75">
      <c r="A62" s="199">
        <v>15</v>
      </c>
      <c r="B62" s="200" t="s">
        <v>257</v>
      </c>
      <c r="C62" s="203" t="s">
        <v>261</v>
      </c>
      <c r="D62" s="174" t="s">
        <v>126</v>
      </c>
      <c r="E62" s="202">
        <v>595.53</v>
      </c>
      <c r="F62" s="207"/>
      <c r="G62" s="176">
        <f>E62*F62</f>
        <v>0</v>
      </c>
      <c r="H62" s="169"/>
      <c r="I62" s="169"/>
      <c r="O62" s="170"/>
    </row>
    <row r="63" spans="1:15" ht="12.75">
      <c r="A63" s="199"/>
      <c r="B63" s="200"/>
      <c r="C63" s="245" t="s">
        <v>258</v>
      </c>
      <c r="D63" s="246"/>
      <c r="E63" s="246"/>
      <c r="F63" s="246"/>
      <c r="G63" s="247"/>
      <c r="H63" s="169"/>
      <c r="I63" s="169"/>
      <c r="O63" s="170"/>
    </row>
    <row r="64" spans="1:15" ht="12.75">
      <c r="A64" s="163"/>
      <c r="B64" s="164"/>
      <c r="C64" s="255">
        <v>595.53</v>
      </c>
      <c r="D64" s="256"/>
      <c r="E64" s="192">
        <v>595.53</v>
      </c>
      <c r="F64" s="167"/>
      <c r="G64" s="168"/>
      <c r="H64" s="169"/>
      <c r="I64" s="169"/>
      <c r="O64" s="170"/>
    </row>
    <row r="65" spans="1:15" ht="12.75">
      <c r="A65" s="163"/>
      <c r="B65" s="164"/>
      <c r="C65" s="165"/>
      <c r="D65" s="166"/>
      <c r="E65" s="167"/>
      <c r="F65" s="167"/>
      <c r="G65" s="168"/>
      <c r="H65" s="169"/>
      <c r="I65" s="169"/>
      <c r="O65" s="170"/>
    </row>
    <row r="66" spans="1:104" ht="12.75">
      <c r="A66" s="171">
        <v>16</v>
      </c>
      <c r="B66" s="172" t="s">
        <v>181</v>
      </c>
      <c r="C66" s="173" t="s">
        <v>182</v>
      </c>
      <c r="D66" s="174" t="s">
        <v>126</v>
      </c>
      <c r="E66" s="175">
        <v>595.53</v>
      </c>
      <c r="F66" s="205"/>
      <c r="G66" s="176">
        <f>E66*F66</f>
        <v>0</v>
      </c>
      <c r="O66" s="170">
        <v>2</v>
      </c>
      <c r="AA66" s="143">
        <v>12</v>
      </c>
      <c r="AB66" s="143">
        <v>0</v>
      </c>
      <c r="AC66" s="143">
        <v>14</v>
      </c>
      <c r="AZ66" s="143">
        <v>1</v>
      </c>
      <c r="BA66" s="143">
        <f>IF(AZ66=1,G66,0)</f>
        <v>0</v>
      </c>
      <c r="BB66" s="143">
        <f>IF(AZ66=2,G66,0)</f>
        <v>0</v>
      </c>
      <c r="BC66" s="143">
        <f>IF(AZ66=3,G66,0)</f>
        <v>0</v>
      </c>
      <c r="BD66" s="143">
        <f>IF(AZ66=4,G66,0)</f>
        <v>0</v>
      </c>
      <c r="BE66" s="143">
        <f>IF(AZ66=5,G66,0)</f>
        <v>0</v>
      </c>
      <c r="CZ66" s="143">
        <v>0.0739</v>
      </c>
    </row>
    <row r="67" spans="1:15" ht="12.75">
      <c r="A67" s="177"/>
      <c r="B67" s="178"/>
      <c r="C67" s="245" t="s">
        <v>183</v>
      </c>
      <c r="D67" s="246"/>
      <c r="E67" s="246"/>
      <c r="F67" s="246"/>
      <c r="G67" s="247"/>
      <c r="O67" s="170">
        <v>3</v>
      </c>
    </row>
    <row r="68" spans="1:15" ht="12.75">
      <c r="A68" s="177"/>
      <c r="B68" s="178"/>
      <c r="C68" s="255" t="s">
        <v>128</v>
      </c>
      <c r="D68" s="256"/>
      <c r="E68" s="192">
        <v>595.53</v>
      </c>
      <c r="F68" s="193"/>
      <c r="G68" s="194"/>
      <c r="M68" s="195" t="s">
        <v>128</v>
      </c>
      <c r="O68" s="170"/>
    </row>
    <row r="69" spans="1:104" ht="12.75">
      <c r="A69" s="171">
        <v>17</v>
      </c>
      <c r="B69" s="172" t="s">
        <v>184</v>
      </c>
      <c r="C69" s="173" t="s">
        <v>185</v>
      </c>
      <c r="D69" s="174" t="s">
        <v>126</v>
      </c>
      <c r="E69" s="175">
        <v>601</v>
      </c>
      <c r="F69" s="205"/>
      <c r="G69" s="176">
        <f>E69*F69</f>
        <v>0</v>
      </c>
      <c r="O69" s="170">
        <v>2</v>
      </c>
      <c r="AA69" s="143">
        <v>12</v>
      </c>
      <c r="AB69" s="143">
        <v>1</v>
      </c>
      <c r="AC69" s="143">
        <v>15</v>
      </c>
      <c r="AZ69" s="143">
        <v>1</v>
      </c>
      <c r="BA69" s="143">
        <f>IF(AZ69=1,G69,0)</f>
        <v>0</v>
      </c>
      <c r="BB69" s="143">
        <f>IF(AZ69=2,G69,0)</f>
        <v>0</v>
      </c>
      <c r="BC69" s="143">
        <f>IF(AZ69=3,G69,0)</f>
        <v>0</v>
      </c>
      <c r="BD69" s="143">
        <f>IF(AZ69=4,G69,0)</f>
        <v>0</v>
      </c>
      <c r="BE69" s="143">
        <f>IF(AZ69=5,G69,0)</f>
        <v>0</v>
      </c>
      <c r="CZ69" s="143">
        <v>0.152</v>
      </c>
    </row>
    <row r="70" spans="1:15" ht="12.75">
      <c r="A70" s="177" t="s">
        <v>255</v>
      </c>
      <c r="B70" s="178"/>
      <c r="C70" s="245" t="s">
        <v>186</v>
      </c>
      <c r="D70" s="246"/>
      <c r="E70" s="246"/>
      <c r="F70" s="246"/>
      <c r="G70" s="247"/>
      <c r="O70" s="170">
        <v>3</v>
      </c>
    </row>
    <row r="71" spans="1:15" ht="12.75">
      <c r="A71" s="177"/>
      <c r="B71" s="178"/>
      <c r="C71" s="255" t="s">
        <v>187</v>
      </c>
      <c r="D71" s="256"/>
      <c r="E71" s="192">
        <v>600.1925</v>
      </c>
      <c r="F71" s="193"/>
      <c r="G71" s="194"/>
      <c r="M71" s="195" t="s">
        <v>187</v>
      </c>
      <c r="O71" s="170"/>
    </row>
    <row r="72" spans="1:15" ht="12.75">
      <c r="A72" s="177"/>
      <c r="B72" s="178"/>
      <c r="C72" s="255" t="s">
        <v>188</v>
      </c>
      <c r="D72" s="256"/>
      <c r="E72" s="192">
        <v>0.8075</v>
      </c>
      <c r="F72" s="193"/>
      <c r="G72" s="194"/>
      <c r="M72" s="195" t="s">
        <v>188</v>
      </c>
      <c r="O72" s="170"/>
    </row>
    <row r="73" spans="1:104" ht="12.75">
      <c r="A73" s="171">
        <v>18</v>
      </c>
      <c r="B73" s="172" t="s">
        <v>189</v>
      </c>
      <c r="C73" s="173" t="s">
        <v>190</v>
      </c>
      <c r="D73" s="174" t="s">
        <v>126</v>
      </c>
      <c r="E73" s="175">
        <v>1.5</v>
      </c>
      <c r="F73" s="205"/>
      <c r="G73" s="176">
        <f>E73*F73</f>
        <v>0</v>
      </c>
      <c r="O73" s="170">
        <v>2</v>
      </c>
      <c r="AA73" s="143">
        <v>12</v>
      </c>
      <c r="AB73" s="143">
        <v>1</v>
      </c>
      <c r="AC73" s="143">
        <v>16</v>
      </c>
      <c r="AZ73" s="143">
        <v>1</v>
      </c>
      <c r="BA73" s="143">
        <f>IF(AZ73=1,G73,0)</f>
        <v>0</v>
      </c>
      <c r="BB73" s="143">
        <f>IF(AZ73=2,G73,0)</f>
        <v>0</v>
      </c>
      <c r="BC73" s="143">
        <f>IF(AZ73=3,G73,0)</f>
        <v>0</v>
      </c>
      <c r="BD73" s="143">
        <f>IF(AZ73=4,G73,0)</f>
        <v>0</v>
      </c>
      <c r="BE73" s="143">
        <f>IF(AZ73=5,G73,0)</f>
        <v>0</v>
      </c>
      <c r="CZ73" s="143">
        <v>0.152</v>
      </c>
    </row>
    <row r="74" spans="1:15" ht="12.75">
      <c r="A74" s="177"/>
      <c r="B74" s="178"/>
      <c r="C74" s="245" t="s">
        <v>191</v>
      </c>
      <c r="D74" s="246"/>
      <c r="E74" s="246"/>
      <c r="F74" s="246"/>
      <c r="G74" s="247"/>
      <c r="O74" s="170">
        <v>3</v>
      </c>
    </row>
    <row r="75" spans="1:15" ht="12.75">
      <c r="A75" s="177"/>
      <c r="B75" s="178"/>
      <c r="C75" s="245"/>
      <c r="D75" s="246"/>
      <c r="E75" s="246"/>
      <c r="F75" s="246"/>
      <c r="G75" s="247"/>
      <c r="O75" s="170">
        <v>3</v>
      </c>
    </row>
    <row r="76" spans="1:15" ht="12.75">
      <c r="A76" s="177"/>
      <c r="B76" s="178"/>
      <c r="C76" s="255" t="s">
        <v>192</v>
      </c>
      <c r="D76" s="256"/>
      <c r="E76" s="192">
        <v>1.2928</v>
      </c>
      <c r="F76" s="193"/>
      <c r="G76" s="194"/>
      <c r="M76" s="195" t="s">
        <v>192</v>
      </c>
      <c r="O76" s="170"/>
    </row>
    <row r="77" spans="1:15" ht="12.75">
      <c r="A77" s="177"/>
      <c r="B77" s="178"/>
      <c r="C77" s="255" t="s">
        <v>193</v>
      </c>
      <c r="D77" s="256"/>
      <c r="E77" s="192">
        <v>0.2072</v>
      </c>
      <c r="F77" s="193"/>
      <c r="G77" s="194"/>
      <c r="M77" s="195" t="s">
        <v>193</v>
      </c>
      <c r="O77" s="170"/>
    </row>
    <row r="78" spans="1:104" ht="12.75">
      <c r="A78" s="171">
        <v>19</v>
      </c>
      <c r="B78" s="172" t="s">
        <v>194</v>
      </c>
      <c r="C78" s="173" t="s">
        <v>195</v>
      </c>
      <c r="D78" s="174" t="s">
        <v>126</v>
      </c>
      <c r="E78" s="175">
        <v>4.5</v>
      </c>
      <c r="F78" s="205"/>
      <c r="G78" s="176">
        <f>E78*F78</f>
        <v>0</v>
      </c>
      <c r="O78" s="170">
        <v>2</v>
      </c>
      <c r="AA78" s="143">
        <v>12</v>
      </c>
      <c r="AB78" s="143">
        <v>0</v>
      </c>
      <c r="AC78" s="143">
        <v>17</v>
      </c>
      <c r="AZ78" s="143">
        <v>1</v>
      </c>
      <c r="BA78" s="143">
        <f>IF(AZ78=1,G78,0)</f>
        <v>0</v>
      </c>
      <c r="BB78" s="143">
        <f>IF(AZ78=2,G78,0)</f>
        <v>0</v>
      </c>
      <c r="BC78" s="143">
        <f>IF(AZ78=3,G78,0)</f>
        <v>0</v>
      </c>
      <c r="BD78" s="143">
        <f>IF(AZ78=4,G78,0)</f>
        <v>0</v>
      </c>
      <c r="BE78" s="143">
        <f>IF(AZ78=5,G78,0)</f>
        <v>0</v>
      </c>
      <c r="CZ78" s="143">
        <v>0.18907</v>
      </c>
    </row>
    <row r="79" spans="1:15" ht="12.75">
      <c r="A79" s="177"/>
      <c r="B79" s="178"/>
      <c r="C79" s="245" t="s">
        <v>196</v>
      </c>
      <c r="D79" s="246"/>
      <c r="E79" s="246"/>
      <c r="F79" s="246"/>
      <c r="G79" s="247"/>
      <c r="O79" s="170">
        <v>3</v>
      </c>
    </row>
    <row r="80" spans="1:15" ht="12.75">
      <c r="A80" s="177"/>
      <c r="B80" s="178"/>
      <c r="C80" s="255" t="s">
        <v>197</v>
      </c>
      <c r="D80" s="256"/>
      <c r="E80" s="192">
        <v>4.5</v>
      </c>
      <c r="F80" s="193"/>
      <c r="G80" s="194"/>
      <c r="M80" s="195" t="s">
        <v>197</v>
      </c>
      <c r="O80" s="170"/>
    </row>
    <row r="81" spans="1:57" ht="12.75">
      <c r="A81" s="179"/>
      <c r="B81" s="180" t="s">
        <v>115</v>
      </c>
      <c r="C81" s="181" t="str">
        <f>CONCATENATE(B58," ",C58)</f>
        <v>5 Komunikace</v>
      </c>
      <c r="D81" s="179"/>
      <c r="E81" s="182"/>
      <c r="F81" s="182"/>
      <c r="G81" s="208">
        <f>SUM(G58:G80)</f>
        <v>0</v>
      </c>
      <c r="O81" s="170">
        <v>4</v>
      </c>
      <c r="BA81" s="183">
        <f>SUM(BA58:BA80)</f>
        <v>0</v>
      </c>
      <c r="BB81" s="183">
        <f>SUM(BB58:BB80)</f>
        <v>0</v>
      </c>
      <c r="BC81" s="183">
        <f>SUM(BC58:BC80)</f>
        <v>0</v>
      </c>
      <c r="BD81" s="183">
        <f>SUM(BD58:BD80)</f>
        <v>0</v>
      </c>
      <c r="BE81" s="183">
        <f>SUM(BE58:BE80)</f>
        <v>0</v>
      </c>
    </row>
    <row r="82" spans="1:15" ht="12.75">
      <c r="A82" s="163" t="s">
        <v>81</v>
      </c>
      <c r="B82" s="164" t="s">
        <v>198</v>
      </c>
      <c r="C82" s="165" t="s">
        <v>199</v>
      </c>
      <c r="D82" s="166"/>
      <c r="E82" s="167"/>
      <c r="F82" s="167"/>
      <c r="G82" s="168"/>
      <c r="H82" s="169"/>
      <c r="I82" s="169"/>
      <c r="O82" s="170">
        <v>1</v>
      </c>
    </row>
    <row r="83" spans="1:104" ht="12.75">
      <c r="A83" s="171">
        <v>20</v>
      </c>
      <c r="B83" s="172" t="s">
        <v>200</v>
      </c>
      <c r="C83" s="173" t="s">
        <v>201</v>
      </c>
      <c r="D83" s="174" t="s">
        <v>202</v>
      </c>
      <c r="E83" s="175">
        <v>5</v>
      </c>
      <c r="F83" s="205"/>
      <c r="G83" s="176">
        <f>E83*F83</f>
        <v>0</v>
      </c>
      <c r="O83" s="170">
        <v>2</v>
      </c>
      <c r="AA83" s="143">
        <v>12</v>
      </c>
      <c r="AB83" s="143">
        <v>0</v>
      </c>
      <c r="AC83" s="143">
        <v>18</v>
      </c>
      <c r="AZ83" s="143">
        <v>1</v>
      </c>
      <c r="BA83" s="143">
        <f>IF(AZ83=1,G83,0)</f>
        <v>0</v>
      </c>
      <c r="BB83" s="143">
        <f>IF(AZ83=2,G83,0)</f>
        <v>0</v>
      </c>
      <c r="BC83" s="143">
        <f>IF(AZ83=3,G83,0)</f>
        <v>0</v>
      </c>
      <c r="BD83" s="143">
        <f>IF(AZ83=4,G83,0)</f>
        <v>0</v>
      </c>
      <c r="BE83" s="143">
        <f>IF(AZ83=5,G83,0)</f>
        <v>0</v>
      </c>
      <c r="CZ83" s="143">
        <v>0.43094</v>
      </c>
    </row>
    <row r="84" spans="1:15" ht="12.75">
      <c r="A84" s="177"/>
      <c r="B84" s="178"/>
      <c r="C84" s="245" t="s">
        <v>203</v>
      </c>
      <c r="D84" s="246"/>
      <c r="E84" s="246"/>
      <c r="F84" s="246"/>
      <c r="G84" s="247"/>
      <c r="O84" s="170">
        <v>3</v>
      </c>
    </row>
    <row r="85" spans="1:15" ht="12.75">
      <c r="A85" s="177"/>
      <c r="B85" s="178"/>
      <c r="C85" s="255" t="s">
        <v>204</v>
      </c>
      <c r="D85" s="256"/>
      <c r="E85" s="192">
        <v>5</v>
      </c>
      <c r="F85" s="193"/>
      <c r="G85" s="194"/>
      <c r="M85" s="195" t="s">
        <v>204</v>
      </c>
      <c r="O85" s="170"/>
    </row>
    <row r="86" spans="1:104" ht="12.75">
      <c r="A86" s="171">
        <v>21</v>
      </c>
      <c r="B86" s="172" t="s">
        <v>205</v>
      </c>
      <c r="C86" s="173" t="s">
        <v>206</v>
      </c>
      <c r="D86" s="174" t="s">
        <v>202</v>
      </c>
      <c r="E86" s="175">
        <v>3</v>
      </c>
      <c r="F86" s="205"/>
      <c r="G86" s="176">
        <f>E86*F86</f>
        <v>0</v>
      </c>
      <c r="O86" s="170">
        <v>2</v>
      </c>
      <c r="AA86" s="143">
        <v>12</v>
      </c>
      <c r="AB86" s="143">
        <v>0</v>
      </c>
      <c r="AC86" s="143">
        <v>19</v>
      </c>
      <c r="AZ86" s="143">
        <v>1</v>
      </c>
      <c r="BA86" s="143">
        <f>IF(AZ86=1,G86,0)</f>
        <v>0</v>
      </c>
      <c r="BB86" s="143">
        <f>IF(AZ86=2,G86,0)</f>
        <v>0</v>
      </c>
      <c r="BC86" s="143">
        <f>IF(AZ86=3,G86,0)</f>
        <v>0</v>
      </c>
      <c r="BD86" s="143">
        <f>IF(AZ86=4,G86,0)</f>
        <v>0</v>
      </c>
      <c r="BE86" s="143">
        <f>IF(AZ86=5,G86,0)</f>
        <v>0</v>
      </c>
      <c r="CZ86" s="143">
        <v>0.3159</v>
      </c>
    </row>
    <row r="87" spans="1:15" ht="12.75">
      <c r="A87" s="177"/>
      <c r="B87" s="178"/>
      <c r="C87" s="245" t="s">
        <v>207</v>
      </c>
      <c r="D87" s="246"/>
      <c r="E87" s="246"/>
      <c r="F87" s="246"/>
      <c r="G87" s="247"/>
      <c r="O87" s="170">
        <v>3</v>
      </c>
    </row>
    <row r="88" spans="1:15" ht="12.75">
      <c r="A88" s="177"/>
      <c r="B88" s="178"/>
      <c r="C88" s="255">
        <v>3</v>
      </c>
      <c r="D88" s="256"/>
      <c r="E88" s="192">
        <v>3</v>
      </c>
      <c r="F88" s="193"/>
      <c r="G88" s="194"/>
      <c r="M88" s="195">
        <v>3</v>
      </c>
      <c r="O88" s="170"/>
    </row>
    <row r="89" spans="1:57" ht="12.75">
      <c r="A89" s="179"/>
      <c r="B89" s="180" t="s">
        <v>115</v>
      </c>
      <c r="C89" s="181" t="str">
        <f>CONCATENATE(B82," ",C82)</f>
        <v>8 Trubní vedení</v>
      </c>
      <c r="D89" s="179"/>
      <c r="E89" s="182"/>
      <c r="F89" s="182"/>
      <c r="G89" s="208">
        <f>SUM(G82:G88)</f>
        <v>0</v>
      </c>
      <c r="O89" s="170">
        <v>4</v>
      </c>
      <c r="BA89" s="183">
        <f>SUM(BA82:BA88)</f>
        <v>0</v>
      </c>
      <c r="BB89" s="183">
        <f>SUM(BB82:BB88)</f>
        <v>0</v>
      </c>
      <c r="BC89" s="183">
        <f>SUM(BC82:BC88)</f>
        <v>0</v>
      </c>
      <c r="BD89" s="183">
        <f>SUM(BD82:BD88)</f>
        <v>0</v>
      </c>
      <c r="BE89" s="183">
        <f>SUM(BE82:BE88)</f>
        <v>0</v>
      </c>
    </row>
    <row r="90" spans="1:15" ht="12.75">
      <c r="A90" s="163" t="s">
        <v>81</v>
      </c>
      <c r="B90" s="164" t="s">
        <v>208</v>
      </c>
      <c r="C90" s="165" t="s">
        <v>209</v>
      </c>
      <c r="D90" s="166"/>
      <c r="E90" s="167"/>
      <c r="F90" s="167"/>
      <c r="G90" s="168"/>
      <c r="H90" s="169"/>
      <c r="I90" s="169"/>
      <c r="O90" s="170">
        <v>1</v>
      </c>
    </row>
    <row r="91" spans="1:104" ht="12.75">
      <c r="A91" s="171">
        <v>22</v>
      </c>
      <c r="B91" s="172" t="s">
        <v>210</v>
      </c>
      <c r="C91" s="173" t="s">
        <v>211</v>
      </c>
      <c r="D91" s="174" t="s">
        <v>131</v>
      </c>
      <c r="E91" s="175">
        <v>295.71</v>
      </c>
      <c r="F91" s="205"/>
      <c r="G91" s="176">
        <f>E91*F91</f>
        <v>0</v>
      </c>
      <c r="O91" s="170">
        <v>2</v>
      </c>
      <c r="AA91" s="143">
        <v>12</v>
      </c>
      <c r="AB91" s="143">
        <v>0</v>
      </c>
      <c r="AC91" s="143">
        <v>20</v>
      </c>
      <c r="AZ91" s="143">
        <v>1</v>
      </c>
      <c r="BA91" s="143">
        <f>IF(AZ91=1,G91,0)</f>
        <v>0</v>
      </c>
      <c r="BB91" s="143">
        <f>IF(AZ91=2,G91,0)</f>
        <v>0</v>
      </c>
      <c r="BC91" s="143">
        <f>IF(AZ91=3,G91,0)</f>
        <v>0</v>
      </c>
      <c r="BD91" s="143">
        <f>IF(AZ91=4,G91,0)</f>
        <v>0</v>
      </c>
      <c r="BE91" s="143">
        <f>IF(AZ91=5,G91,0)</f>
        <v>0</v>
      </c>
      <c r="CZ91" s="143">
        <v>0.14424</v>
      </c>
    </row>
    <row r="92" spans="1:15" ht="12.75">
      <c r="A92" s="177"/>
      <c r="B92" s="178"/>
      <c r="C92" s="245" t="s">
        <v>212</v>
      </c>
      <c r="D92" s="246"/>
      <c r="E92" s="246"/>
      <c r="F92" s="246"/>
      <c r="G92" s="247"/>
      <c r="O92" s="170">
        <v>3</v>
      </c>
    </row>
    <row r="93" spans="1:15" ht="12.75">
      <c r="A93" s="177"/>
      <c r="B93" s="178"/>
      <c r="C93" s="255" t="s">
        <v>132</v>
      </c>
      <c r="D93" s="256"/>
      <c r="E93" s="192">
        <v>293.71</v>
      </c>
      <c r="F93" s="193"/>
      <c r="G93" s="194"/>
      <c r="M93" s="195" t="s">
        <v>132</v>
      </c>
      <c r="O93" s="170"/>
    </row>
    <row r="94" spans="1:15" ht="12.75">
      <c r="A94" s="177"/>
      <c r="B94" s="178"/>
      <c r="C94" s="255">
        <v>2</v>
      </c>
      <c r="D94" s="256"/>
      <c r="E94" s="192">
        <v>2</v>
      </c>
      <c r="F94" s="193"/>
      <c r="G94" s="194"/>
      <c r="M94" s="195">
        <v>2</v>
      </c>
      <c r="O94" s="170"/>
    </row>
    <row r="95" spans="1:104" ht="12.75">
      <c r="A95" s="171">
        <v>23</v>
      </c>
      <c r="B95" s="172" t="s">
        <v>213</v>
      </c>
      <c r="C95" s="173" t="s">
        <v>214</v>
      </c>
      <c r="D95" s="174" t="s">
        <v>202</v>
      </c>
      <c r="E95" s="175">
        <v>1</v>
      </c>
      <c r="F95" s="205"/>
      <c r="G95" s="176">
        <f>E95*F95</f>
        <v>0</v>
      </c>
      <c r="O95" s="170">
        <v>2</v>
      </c>
      <c r="AA95" s="143">
        <v>12</v>
      </c>
      <c r="AB95" s="143">
        <v>1</v>
      </c>
      <c r="AC95" s="143">
        <v>21</v>
      </c>
      <c r="AZ95" s="143">
        <v>1</v>
      </c>
      <c r="BA95" s="143">
        <f>IF(AZ95=1,G95,0)</f>
        <v>0</v>
      </c>
      <c r="BB95" s="143">
        <f>IF(AZ95=2,G95,0)</f>
        <v>0</v>
      </c>
      <c r="BC95" s="143">
        <f>IF(AZ95=3,G95,0)</f>
        <v>0</v>
      </c>
      <c r="BD95" s="143">
        <f>IF(AZ95=4,G95,0)</f>
        <v>0</v>
      </c>
      <c r="BE95" s="143">
        <f>IF(AZ95=5,G95,0)</f>
        <v>0</v>
      </c>
      <c r="CZ95" s="143">
        <v>0.048</v>
      </c>
    </row>
    <row r="96" spans="1:15" ht="25.5" customHeight="1">
      <c r="A96" s="177"/>
      <c r="B96" s="178"/>
      <c r="C96" s="245" t="s">
        <v>215</v>
      </c>
      <c r="D96" s="246"/>
      <c r="E96" s="246"/>
      <c r="F96" s="246"/>
      <c r="G96" s="247"/>
      <c r="O96" s="170">
        <v>3</v>
      </c>
    </row>
    <row r="97" spans="1:15" ht="12.75">
      <c r="A97" s="177"/>
      <c r="B97" s="178"/>
      <c r="C97" s="245"/>
      <c r="D97" s="246"/>
      <c r="E97" s="246"/>
      <c r="F97" s="246"/>
      <c r="G97" s="247"/>
      <c r="O97" s="170">
        <v>3</v>
      </c>
    </row>
    <row r="98" spans="1:15" ht="12.75">
      <c r="A98" s="177"/>
      <c r="B98" s="178"/>
      <c r="C98" s="255">
        <v>1</v>
      </c>
      <c r="D98" s="256"/>
      <c r="E98" s="192">
        <v>1</v>
      </c>
      <c r="F98" s="193"/>
      <c r="G98" s="194"/>
      <c r="M98" s="195">
        <v>1</v>
      </c>
      <c r="O98" s="170"/>
    </row>
    <row r="99" spans="1:15" ht="12.75">
      <c r="A99" s="177"/>
      <c r="B99" s="178"/>
      <c r="C99" s="255"/>
      <c r="D99" s="256"/>
      <c r="E99" s="192">
        <v>0</v>
      </c>
      <c r="F99" s="193"/>
      <c r="G99" s="194"/>
      <c r="M99" s="195"/>
      <c r="O99" s="170"/>
    </row>
    <row r="100" spans="1:104" ht="12.75">
      <c r="A100" s="171">
        <v>24</v>
      </c>
      <c r="B100" s="172" t="s">
        <v>216</v>
      </c>
      <c r="C100" s="173" t="s">
        <v>217</v>
      </c>
      <c r="D100" s="174" t="s">
        <v>202</v>
      </c>
      <c r="E100" s="175">
        <v>594</v>
      </c>
      <c r="F100" s="205"/>
      <c r="G100" s="176">
        <f>E100*F100</f>
        <v>0</v>
      </c>
      <c r="O100" s="170">
        <v>2</v>
      </c>
      <c r="AA100" s="143">
        <v>12</v>
      </c>
      <c r="AB100" s="143">
        <v>1</v>
      </c>
      <c r="AC100" s="143">
        <v>22</v>
      </c>
      <c r="AZ100" s="143">
        <v>1</v>
      </c>
      <c r="BA100" s="143">
        <f>IF(AZ100=1,G100,0)</f>
        <v>0</v>
      </c>
      <c r="BB100" s="143">
        <f>IF(AZ100=2,G100,0)</f>
        <v>0</v>
      </c>
      <c r="BC100" s="143">
        <f>IF(AZ100=3,G100,0)</f>
        <v>0</v>
      </c>
      <c r="BD100" s="143">
        <f>IF(AZ100=4,G100,0)</f>
        <v>0</v>
      </c>
      <c r="BE100" s="143">
        <f>IF(AZ100=5,G100,0)</f>
        <v>0</v>
      </c>
      <c r="CZ100" s="143">
        <v>0.014</v>
      </c>
    </row>
    <row r="101" spans="1:15" ht="12.75">
      <c r="A101" s="177"/>
      <c r="B101" s="178"/>
      <c r="C101" s="245" t="s">
        <v>218</v>
      </c>
      <c r="D101" s="246"/>
      <c r="E101" s="246"/>
      <c r="F101" s="246"/>
      <c r="G101" s="247"/>
      <c r="O101" s="170">
        <v>3</v>
      </c>
    </row>
    <row r="102" spans="1:15" ht="12.75">
      <c r="A102" s="177"/>
      <c r="B102" s="178"/>
      <c r="C102" s="255" t="s">
        <v>219</v>
      </c>
      <c r="D102" s="256"/>
      <c r="E102" s="192">
        <v>587.42</v>
      </c>
      <c r="F102" s="193"/>
      <c r="G102" s="194"/>
      <c r="M102" s="195" t="s">
        <v>219</v>
      </c>
      <c r="O102" s="170"/>
    </row>
    <row r="103" spans="1:15" ht="12.75">
      <c r="A103" s="177"/>
      <c r="B103" s="178"/>
      <c r="C103" s="257">
        <v>58742</v>
      </c>
      <c r="D103" s="256"/>
      <c r="E103" s="192">
        <v>5.8742</v>
      </c>
      <c r="F103" s="193"/>
      <c r="G103" s="194"/>
      <c r="M103" s="196">
        <v>58742</v>
      </c>
      <c r="O103" s="170"/>
    </row>
    <row r="104" spans="1:15" ht="12.75">
      <c r="A104" s="177"/>
      <c r="B104" s="178"/>
      <c r="C104" s="255" t="s">
        <v>220</v>
      </c>
      <c r="D104" s="256"/>
      <c r="E104" s="192">
        <v>0.7058</v>
      </c>
      <c r="F104" s="193"/>
      <c r="G104" s="194"/>
      <c r="M104" s="195" t="s">
        <v>220</v>
      </c>
      <c r="O104" s="170"/>
    </row>
    <row r="105" spans="1:104" ht="12.75">
      <c r="A105" s="171">
        <v>25</v>
      </c>
      <c r="B105" s="172" t="s">
        <v>221</v>
      </c>
      <c r="C105" s="173" t="s">
        <v>222</v>
      </c>
      <c r="D105" s="174" t="s">
        <v>121</v>
      </c>
      <c r="E105" s="175">
        <v>0.45</v>
      </c>
      <c r="F105" s="205"/>
      <c r="G105" s="176">
        <f>E105*F105</f>
        <v>0</v>
      </c>
      <c r="O105" s="170">
        <v>2</v>
      </c>
      <c r="AA105" s="143">
        <v>12</v>
      </c>
      <c r="AB105" s="143">
        <v>0</v>
      </c>
      <c r="AC105" s="143">
        <v>23</v>
      </c>
      <c r="AZ105" s="143">
        <v>1</v>
      </c>
      <c r="BA105" s="143">
        <f>IF(AZ105=1,G105,0)</f>
        <v>0</v>
      </c>
      <c r="BB105" s="143">
        <f>IF(AZ105=2,G105,0)</f>
        <v>0</v>
      </c>
      <c r="BC105" s="143">
        <f>IF(AZ105=3,G105,0)</f>
        <v>0</v>
      </c>
      <c r="BD105" s="143">
        <f>IF(AZ105=4,G105,0)</f>
        <v>0</v>
      </c>
      <c r="BE105" s="143">
        <f>IF(AZ105=5,G105,0)</f>
        <v>0</v>
      </c>
      <c r="CZ105" s="143">
        <v>2.525</v>
      </c>
    </row>
    <row r="106" spans="1:15" ht="12.75">
      <c r="A106" s="177"/>
      <c r="B106" s="178"/>
      <c r="C106" s="245" t="s">
        <v>223</v>
      </c>
      <c r="D106" s="246"/>
      <c r="E106" s="246"/>
      <c r="F106" s="246"/>
      <c r="G106" s="247"/>
      <c r="O106" s="170">
        <v>3</v>
      </c>
    </row>
    <row r="107" spans="1:15" ht="12.75">
      <c r="A107" s="177"/>
      <c r="B107" s="178"/>
      <c r="C107" s="255" t="s">
        <v>224</v>
      </c>
      <c r="D107" s="256"/>
      <c r="E107" s="192">
        <v>0.45</v>
      </c>
      <c r="F107" s="193"/>
      <c r="G107" s="194"/>
      <c r="M107" s="195" t="s">
        <v>224</v>
      </c>
      <c r="O107" s="170"/>
    </row>
    <row r="108" spans="1:57" ht="12.75">
      <c r="A108" s="179"/>
      <c r="B108" s="180" t="s">
        <v>115</v>
      </c>
      <c r="C108" s="181" t="str">
        <f>CONCATENATE(B90," ",C90)</f>
        <v>91 Doplňující práce na komunikaci</v>
      </c>
      <c r="D108" s="179"/>
      <c r="E108" s="182"/>
      <c r="F108" s="182"/>
      <c r="G108" s="208">
        <f>SUM(G90:G107)</f>
        <v>0</v>
      </c>
      <c r="O108" s="170">
        <v>4</v>
      </c>
      <c r="BA108" s="183">
        <f>SUM(BA90:BA107)</f>
        <v>0</v>
      </c>
      <c r="BB108" s="183">
        <f>SUM(BB90:BB107)</f>
        <v>0</v>
      </c>
      <c r="BC108" s="183">
        <f>SUM(BC90:BC107)</f>
        <v>0</v>
      </c>
      <c r="BD108" s="183">
        <f>SUM(BD90:BD107)</f>
        <v>0</v>
      </c>
      <c r="BE108" s="183">
        <f>SUM(BE90:BE107)</f>
        <v>0</v>
      </c>
    </row>
    <row r="109" spans="1:15" ht="12.75">
      <c r="A109" s="163" t="s">
        <v>81</v>
      </c>
      <c r="B109" s="164" t="s">
        <v>225</v>
      </c>
      <c r="C109" s="165" t="s">
        <v>226</v>
      </c>
      <c r="D109" s="166"/>
      <c r="E109" s="167"/>
      <c r="F109" s="167"/>
      <c r="G109" s="168"/>
      <c r="H109" s="169"/>
      <c r="I109" s="169"/>
      <c r="O109" s="170">
        <v>1</v>
      </c>
    </row>
    <row r="110" spans="1:104" ht="12.75">
      <c r="A110" s="171">
        <v>26</v>
      </c>
      <c r="B110" s="172" t="s">
        <v>227</v>
      </c>
      <c r="C110" s="173" t="s">
        <v>228</v>
      </c>
      <c r="D110" s="174" t="s">
        <v>229</v>
      </c>
      <c r="E110" s="175">
        <v>44.3207</v>
      </c>
      <c r="F110" s="205"/>
      <c r="G110" s="176">
        <f>E110*F110</f>
        <v>0</v>
      </c>
      <c r="O110" s="170">
        <v>2</v>
      </c>
      <c r="AA110" s="143">
        <v>12</v>
      </c>
      <c r="AB110" s="143">
        <v>0</v>
      </c>
      <c r="AC110" s="143">
        <v>24</v>
      </c>
      <c r="AZ110" s="143">
        <v>1</v>
      </c>
      <c r="BA110" s="143">
        <f>IF(AZ110=1,G110,0)</f>
        <v>0</v>
      </c>
      <c r="BB110" s="143">
        <f>IF(AZ110=2,G110,0)</f>
        <v>0</v>
      </c>
      <c r="BC110" s="143">
        <f>IF(AZ110=3,G110,0)</f>
        <v>0</v>
      </c>
      <c r="BD110" s="143">
        <f>IF(AZ110=4,G110,0)</f>
        <v>0</v>
      </c>
      <c r="BE110" s="143">
        <f>IF(AZ110=5,G110,0)</f>
        <v>0</v>
      </c>
      <c r="CZ110" s="143">
        <v>0</v>
      </c>
    </row>
    <row r="111" spans="1:15" ht="12.75">
      <c r="A111" s="177"/>
      <c r="B111" s="178"/>
      <c r="C111" s="245" t="s">
        <v>230</v>
      </c>
      <c r="D111" s="246"/>
      <c r="E111" s="246"/>
      <c r="F111" s="246"/>
      <c r="G111" s="247"/>
      <c r="O111" s="170">
        <v>3</v>
      </c>
    </row>
    <row r="112" spans="1:15" ht="12.75">
      <c r="A112" s="177"/>
      <c r="B112" s="178"/>
      <c r="C112" s="255" t="s">
        <v>231</v>
      </c>
      <c r="D112" s="256"/>
      <c r="E112" s="192">
        <v>7.1592</v>
      </c>
      <c r="F112" s="193"/>
      <c r="G112" s="194"/>
      <c r="M112" s="195" t="s">
        <v>231</v>
      </c>
      <c r="O112" s="170"/>
    </row>
    <row r="113" spans="1:15" ht="12.75">
      <c r="A113" s="177"/>
      <c r="B113" s="178"/>
      <c r="C113" s="255" t="s">
        <v>232</v>
      </c>
      <c r="D113" s="256"/>
      <c r="E113" s="192">
        <v>37.1615</v>
      </c>
      <c r="F113" s="193"/>
      <c r="G113" s="194"/>
      <c r="M113" s="195" t="s">
        <v>232</v>
      </c>
      <c r="O113" s="170"/>
    </row>
    <row r="114" spans="1:104" ht="12.75">
      <c r="A114" s="171">
        <v>27</v>
      </c>
      <c r="B114" s="172" t="s">
        <v>233</v>
      </c>
      <c r="C114" s="173" t="s">
        <v>234</v>
      </c>
      <c r="D114" s="174" t="s">
        <v>229</v>
      </c>
      <c r="E114" s="175">
        <v>44.3207</v>
      </c>
      <c r="F114" s="205"/>
      <c r="G114" s="176">
        <f>E114*F114</f>
        <v>0</v>
      </c>
      <c r="O114" s="170">
        <v>2</v>
      </c>
      <c r="AA114" s="143">
        <v>12</v>
      </c>
      <c r="AB114" s="143">
        <v>0</v>
      </c>
      <c r="AC114" s="143">
        <v>25</v>
      </c>
      <c r="AZ114" s="143">
        <v>1</v>
      </c>
      <c r="BA114" s="143">
        <f>IF(AZ114=1,G114,0)</f>
        <v>0</v>
      </c>
      <c r="BB114" s="143">
        <f>IF(AZ114=2,G114,0)</f>
        <v>0</v>
      </c>
      <c r="BC114" s="143">
        <f>IF(AZ114=3,G114,0)</f>
        <v>0</v>
      </c>
      <c r="BD114" s="143">
        <f>IF(AZ114=4,G114,0)</f>
        <v>0</v>
      </c>
      <c r="BE114" s="143">
        <f>IF(AZ114=5,G114,0)</f>
        <v>0</v>
      </c>
      <c r="CZ114" s="143">
        <v>0</v>
      </c>
    </row>
    <row r="115" spans="1:15" ht="12.75">
      <c r="A115" s="177"/>
      <c r="B115" s="178"/>
      <c r="C115" s="257">
        <v>443207</v>
      </c>
      <c r="D115" s="256"/>
      <c r="E115" s="192">
        <v>44.3207</v>
      </c>
      <c r="F115" s="193"/>
      <c r="G115" s="194"/>
      <c r="M115" s="196">
        <v>443207</v>
      </c>
      <c r="O115" s="170"/>
    </row>
    <row r="116" spans="1:104" ht="12.75">
      <c r="A116" s="171">
        <v>28</v>
      </c>
      <c r="B116" s="172" t="s">
        <v>235</v>
      </c>
      <c r="C116" s="173" t="s">
        <v>236</v>
      </c>
      <c r="D116" s="174" t="s">
        <v>126</v>
      </c>
      <c r="E116" s="175">
        <v>119.1</v>
      </c>
      <c r="F116" s="205">
        <v>0</v>
      </c>
      <c r="G116" s="176">
        <f>E116*F116</f>
        <v>0</v>
      </c>
      <c r="O116" s="170">
        <v>2</v>
      </c>
      <c r="AA116" s="143">
        <v>12</v>
      </c>
      <c r="AB116" s="143">
        <v>0</v>
      </c>
      <c r="AC116" s="143">
        <v>26</v>
      </c>
      <c r="AZ116" s="143">
        <v>1</v>
      </c>
      <c r="BA116" s="143">
        <f>IF(AZ116=1,G116,0)</f>
        <v>0</v>
      </c>
      <c r="BB116" s="143">
        <f>IF(AZ116=2,G116,0)</f>
        <v>0</v>
      </c>
      <c r="BC116" s="143">
        <f>IF(AZ116=3,G116,0)</f>
        <v>0</v>
      </c>
      <c r="BD116" s="143">
        <f>IF(AZ116=4,G116,0)</f>
        <v>0</v>
      </c>
      <c r="BE116" s="143">
        <f>IF(AZ116=5,G116,0)</f>
        <v>0</v>
      </c>
      <c r="CZ116" s="143">
        <v>0</v>
      </c>
    </row>
    <row r="117" spans="1:15" ht="12.75">
      <c r="A117" s="177"/>
      <c r="B117" s="178"/>
      <c r="C117" s="245" t="s">
        <v>237</v>
      </c>
      <c r="D117" s="246"/>
      <c r="E117" s="246"/>
      <c r="F117" s="246"/>
      <c r="G117" s="247"/>
      <c r="O117" s="170">
        <v>3</v>
      </c>
    </row>
    <row r="118" spans="1:15" ht="12.75">
      <c r="A118" s="177"/>
      <c r="B118" s="178"/>
      <c r="C118" s="255" t="s">
        <v>238</v>
      </c>
      <c r="D118" s="256"/>
      <c r="E118" s="192">
        <v>119.1</v>
      </c>
      <c r="F118" s="193"/>
      <c r="G118" s="194"/>
      <c r="M118" s="195" t="s">
        <v>238</v>
      </c>
      <c r="O118" s="170"/>
    </row>
    <row r="119" spans="1:104" ht="12.75">
      <c r="A119" s="171">
        <v>29</v>
      </c>
      <c r="B119" s="172" t="s">
        <v>239</v>
      </c>
      <c r="C119" s="173" t="s">
        <v>240</v>
      </c>
      <c r="D119" s="174" t="s">
        <v>229</v>
      </c>
      <c r="E119" s="175">
        <v>9.2898</v>
      </c>
      <c r="F119" s="205"/>
      <c r="G119" s="176">
        <f>E119*F119</f>
        <v>0</v>
      </c>
      <c r="O119" s="170">
        <v>2</v>
      </c>
      <c r="AA119" s="143">
        <v>12</v>
      </c>
      <c r="AB119" s="143">
        <v>0</v>
      </c>
      <c r="AC119" s="143">
        <v>27</v>
      </c>
      <c r="AZ119" s="143">
        <v>1</v>
      </c>
      <c r="BA119" s="143">
        <f>IF(AZ119=1,G119,0)</f>
        <v>0</v>
      </c>
      <c r="BB119" s="143">
        <f>IF(AZ119=2,G119,0)</f>
        <v>0</v>
      </c>
      <c r="BC119" s="143">
        <f>IF(AZ119=3,G119,0)</f>
        <v>0</v>
      </c>
      <c r="BD119" s="143">
        <f>IF(AZ119=4,G119,0)</f>
        <v>0</v>
      </c>
      <c r="BE119" s="143">
        <f>IF(AZ119=5,G119,0)</f>
        <v>0</v>
      </c>
      <c r="CZ119" s="143">
        <v>0</v>
      </c>
    </row>
    <row r="120" spans="1:15" ht="12.75">
      <c r="A120" s="177"/>
      <c r="B120" s="178"/>
      <c r="C120" s="245" t="s">
        <v>241</v>
      </c>
      <c r="D120" s="246"/>
      <c r="E120" s="246"/>
      <c r="F120" s="246"/>
      <c r="G120" s="247"/>
      <c r="O120" s="170">
        <v>3</v>
      </c>
    </row>
    <row r="121" spans="1:15" ht="12.75">
      <c r="A121" s="177"/>
      <c r="B121" s="178"/>
      <c r="C121" s="255" t="s">
        <v>242</v>
      </c>
      <c r="D121" s="256"/>
      <c r="E121" s="192">
        <v>9.2898</v>
      </c>
      <c r="F121" s="193"/>
      <c r="G121" s="194"/>
      <c r="M121" s="195" t="s">
        <v>242</v>
      </c>
      <c r="O121" s="170"/>
    </row>
    <row r="122" spans="1:104" ht="12.75">
      <c r="A122" s="171">
        <v>30</v>
      </c>
      <c r="B122" s="172" t="s">
        <v>243</v>
      </c>
      <c r="C122" s="173" t="s">
        <v>244</v>
      </c>
      <c r="D122" s="174" t="s">
        <v>229</v>
      </c>
      <c r="E122" s="175">
        <v>44.3207</v>
      </c>
      <c r="F122" s="205"/>
      <c r="G122" s="176">
        <f>E122*F122</f>
        <v>0</v>
      </c>
      <c r="O122" s="170">
        <v>2</v>
      </c>
      <c r="AA122" s="143">
        <v>12</v>
      </c>
      <c r="AB122" s="143">
        <v>0</v>
      </c>
      <c r="AC122" s="143">
        <v>28</v>
      </c>
      <c r="AZ122" s="143">
        <v>1</v>
      </c>
      <c r="BA122" s="143">
        <f>IF(AZ122=1,G122,0)</f>
        <v>0</v>
      </c>
      <c r="BB122" s="143">
        <f>IF(AZ122=2,G122,0)</f>
        <v>0</v>
      </c>
      <c r="BC122" s="143">
        <f>IF(AZ122=3,G122,0)</f>
        <v>0</v>
      </c>
      <c r="BD122" s="143">
        <f>IF(AZ122=4,G122,0)</f>
        <v>0</v>
      </c>
      <c r="BE122" s="143">
        <f>IF(AZ122=5,G122,0)</f>
        <v>0</v>
      </c>
      <c r="CZ122" s="143">
        <v>0</v>
      </c>
    </row>
    <row r="123" spans="1:15" ht="12.75">
      <c r="A123" s="177"/>
      <c r="B123" s="178"/>
      <c r="C123" s="257">
        <v>443207</v>
      </c>
      <c r="D123" s="256"/>
      <c r="E123" s="192">
        <v>44.3207</v>
      </c>
      <c r="F123" s="193"/>
      <c r="G123" s="194"/>
      <c r="M123" s="196">
        <v>443207</v>
      </c>
      <c r="O123" s="170"/>
    </row>
    <row r="124" spans="1:57" ht="12.75">
      <c r="A124" s="179"/>
      <c r="B124" s="180" t="s">
        <v>115</v>
      </c>
      <c r="C124" s="181" t="str">
        <f>CONCATENATE(B109," ",C109)</f>
        <v>97 Prorážení otvorů</v>
      </c>
      <c r="D124" s="179"/>
      <c r="E124" s="182"/>
      <c r="F124" s="182"/>
      <c r="G124" s="208">
        <f>SUM(G109:G123)</f>
        <v>0</v>
      </c>
      <c r="O124" s="170">
        <v>4</v>
      </c>
      <c r="BA124" s="183">
        <f>SUM(BA109:BA123)</f>
        <v>0</v>
      </c>
      <c r="BB124" s="183">
        <f>SUM(BB109:BB123)</f>
        <v>0</v>
      </c>
      <c r="BC124" s="183">
        <f>SUM(BC109:BC123)</f>
        <v>0</v>
      </c>
      <c r="BD124" s="183">
        <f>SUM(BD109:BD123)</f>
        <v>0</v>
      </c>
      <c r="BE124" s="183">
        <f>SUM(BE109:BE123)</f>
        <v>0</v>
      </c>
    </row>
    <row r="125" spans="1:15" ht="12.75">
      <c r="A125" s="163" t="s">
        <v>81</v>
      </c>
      <c r="B125" s="164" t="s">
        <v>245</v>
      </c>
      <c r="C125" s="165" t="s">
        <v>246</v>
      </c>
      <c r="D125" s="166"/>
      <c r="E125" s="167"/>
      <c r="F125" s="167"/>
      <c r="G125" s="168"/>
      <c r="H125" s="169"/>
      <c r="I125" s="169"/>
      <c r="O125" s="170">
        <v>1</v>
      </c>
    </row>
    <row r="126" spans="1:104" ht="12.75">
      <c r="A126" s="171">
        <v>31</v>
      </c>
      <c r="B126" s="172" t="s">
        <v>247</v>
      </c>
      <c r="C126" s="173" t="s">
        <v>248</v>
      </c>
      <c r="D126" s="174" t="s">
        <v>229</v>
      </c>
      <c r="E126" s="175">
        <v>135.5897</v>
      </c>
      <c r="F126" s="205"/>
      <c r="G126" s="176">
        <f>E126*F126</f>
        <v>0</v>
      </c>
      <c r="O126" s="170">
        <v>2</v>
      </c>
      <c r="AA126" s="143">
        <v>12</v>
      </c>
      <c r="AB126" s="143">
        <v>0</v>
      </c>
      <c r="AC126" s="143">
        <v>29</v>
      </c>
      <c r="AZ126" s="143">
        <v>1</v>
      </c>
      <c r="BA126" s="143">
        <f>IF(AZ126=1,G126,0)</f>
        <v>0</v>
      </c>
      <c r="BB126" s="143">
        <f>IF(AZ126=2,G126,0)</f>
        <v>0</v>
      </c>
      <c r="BC126" s="143">
        <f>IF(AZ126=3,G126,0)</f>
        <v>0</v>
      </c>
      <c r="BD126" s="143">
        <f>IF(AZ126=4,G126,0)</f>
        <v>0</v>
      </c>
      <c r="BE126" s="143">
        <f>IF(AZ126=5,G126,0)</f>
        <v>0</v>
      </c>
      <c r="CZ126" s="143">
        <v>0</v>
      </c>
    </row>
    <row r="127" spans="1:15" ht="12.75">
      <c r="A127" s="177"/>
      <c r="B127" s="178"/>
      <c r="C127" s="257">
        <v>13558967</v>
      </c>
      <c r="D127" s="256"/>
      <c r="E127" s="192">
        <v>135.5897</v>
      </c>
      <c r="F127" s="193"/>
      <c r="G127" s="194"/>
      <c r="M127" s="196">
        <v>13558967</v>
      </c>
      <c r="O127" s="170"/>
    </row>
    <row r="128" spans="1:57" ht="12.75">
      <c r="A128" s="179"/>
      <c r="B128" s="180" t="s">
        <v>115</v>
      </c>
      <c r="C128" s="181" t="str">
        <f>CONCATENATE(B125," ",C125)</f>
        <v>99 Staveništní přesun hmot</v>
      </c>
      <c r="D128" s="179"/>
      <c r="E128" s="182"/>
      <c r="F128" s="182"/>
      <c r="G128" s="208">
        <f>SUM(G125:G127)</f>
        <v>0</v>
      </c>
      <c r="O128" s="170">
        <v>4</v>
      </c>
      <c r="BA128" s="183">
        <f>SUM(BA125:BA127)</f>
        <v>0</v>
      </c>
      <c r="BB128" s="183">
        <f>SUM(BB125:BB127)</f>
        <v>0</v>
      </c>
      <c r="BC128" s="183">
        <f>SUM(BC125:BC127)</f>
        <v>0</v>
      </c>
      <c r="BD128" s="183">
        <f>SUM(BD125:BD127)</f>
        <v>0</v>
      </c>
      <c r="BE128" s="183">
        <f>SUM(BE125:BE127)</f>
        <v>0</v>
      </c>
    </row>
    <row r="129" spans="1:15" ht="12.75">
      <c r="A129" s="163" t="s">
        <v>81</v>
      </c>
      <c r="B129" s="164" t="s">
        <v>249</v>
      </c>
      <c r="C129" s="165" t="s">
        <v>250</v>
      </c>
      <c r="D129" s="166"/>
      <c r="E129" s="167"/>
      <c r="F129" s="167"/>
      <c r="G129" s="168"/>
      <c r="H129" s="169"/>
      <c r="I129" s="169"/>
      <c r="O129" s="170">
        <v>1</v>
      </c>
    </row>
    <row r="130" spans="1:104" ht="22.5">
      <c r="A130" s="171">
        <v>32</v>
      </c>
      <c r="B130" s="172" t="s">
        <v>251</v>
      </c>
      <c r="C130" s="173" t="s">
        <v>252</v>
      </c>
      <c r="D130" s="174" t="s">
        <v>202</v>
      </c>
      <c r="E130" s="175">
        <v>4</v>
      </c>
      <c r="F130" s="205">
        <v>0</v>
      </c>
      <c r="G130" s="176">
        <f>E130*F130</f>
        <v>0</v>
      </c>
      <c r="O130" s="170">
        <v>2</v>
      </c>
      <c r="AA130" s="143">
        <v>12</v>
      </c>
      <c r="AB130" s="143">
        <v>0</v>
      </c>
      <c r="AC130" s="143">
        <v>30</v>
      </c>
      <c r="AZ130" s="143">
        <v>4</v>
      </c>
      <c r="BA130" s="143">
        <f>IF(AZ130=1,G130,0)</f>
        <v>0</v>
      </c>
      <c r="BB130" s="143">
        <f>IF(AZ130=2,G130,0)</f>
        <v>0</v>
      </c>
      <c r="BC130" s="143">
        <f>IF(AZ130=3,G130,0)</f>
        <v>0</v>
      </c>
      <c r="BD130" s="143">
        <f>IF(AZ130=4,G130,0)</f>
        <v>0</v>
      </c>
      <c r="BE130" s="143">
        <f>IF(AZ130=5,G130,0)</f>
        <v>0</v>
      </c>
      <c r="CZ130" s="143">
        <v>0</v>
      </c>
    </row>
    <row r="131" spans="1:15" ht="12.75">
      <c r="A131" s="177"/>
      <c r="B131" s="178"/>
      <c r="C131" s="245" t="s">
        <v>253</v>
      </c>
      <c r="D131" s="246"/>
      <c r="E131" s="246"/>
      <c r="F131" s="246"/>
      <c r="G131" s="247"/>
      <c r="O131" s="170">
        <v>3</v>
      </c>
    </row>
    <row r="132" spans="1:15" ht="12.75">
      <c r="A132" s="177"/>
      <c r="B132" s="178"/>
      <c r="C132" s="255" t="s">
        <v>254</v>
      </c>
      <c r="D132" s="256"/>
      <c r="E132" s="192">
        <v>4</v>
      </c>
      <c r="F132" s="193"/>
      <c r="G132" s="194"/>
      <c r="M132" s="195" t="s">
        <v>254</v>
      </c>
      <c r="O132" s="170"/>
    </row>
    <row r="133" spans="1:57" ht="12.75">
      <c r="A133" s="179"/>
      <c r="B133" s="180" t="s">
        <v>115</v>
      </c>
      <c r="C133" s="181" t="str">
        <f>CONCATENATE(B129," ",C129)</f>
        <v>M46 Zemní práce při montážích</v>
      </c>
      <c r="D133" s="179"/>
      <c r="E133" s="182"/>
      <c r="F133" s="182"/>
      <c r="G133" s="208">
        <f>SUM(G129:G132)</f>
        <v>0</v>
      </c>
      <c r="O133" s="170">
        <v>4</v>
      </c>
      <c r="BA133" s="183">
        <f>SUM(BA129:BA132)</f>
        <v>0</v>
      </c>
      <c r="BB133" s="183">
        <f>SUM(BB129:BB132)</f>
        <v>0</v>
      </c>
      <c r="BC133" s="183">
        <f>SUM(BC129:BC132)</f>
        <v>0</v>
      </c>
      <c r="BD133" s="183">
        <f>SUM(BD129:BD132)</f>
        <v>0</v>
      </c>
      <c r="BE133" s="183">
        <f>SUM(BE129:BE132)</f>
        <v>0</v>
      </c>
    </row>
    <row r="134" spans="1:7" ht="12.75">
      <c r="A134" s="144"/>
      <c r="B134" s="144"/>
      <c r="C134" s="144"/>
      <c r="D134" s="144"/>
      <c r="E134" s="144"/>
      <c r="F134" s="144"/>
      <c r="G134" s="144"/>
    </row>
    <row r="135" ht="12.75">
      <c r="E135" s="143"/>
    </row>
    <row r="136" ht="12.75">
      <c r="E136" s="143"/>
    </row>
    <row r="137" ht="12.75">
      <c r="E137" s="143"/>
    </row>
    <row r="138" ht="12.75">
      <c r="E138" s="143"/>
    </row>
    <row r="139" ht="12.75">
      <c r="E139" s="143"/>
    </row>
    <row r="140" ht="12.75">
      <c r="E140" s="143"/>
    </row>
    <row r="141" ht="12.75">
      <c r="E141" s="143"/>
    </row>
    <row r="142" ht="12.75">
      <c r="E142" s="143"/>
    </row>
    <row r="143" ht="12.75">
      <c r="E143" s="143"/>
    </row>
    <row r="144" ht="12.75">
      <c r="E144" s="143"/>
    </row>
    <row r="145" ht="12.75">
      <c r="E145" s="143"/>
    </row>
    <row r="146" ht="12.75">
      <c r="E146" s="143"/>
    </row>
    <row r="147" ht="12.75">
      <c r="E147" s="143"/>
    </row>
    <row r="148" ht="12.75">
      <c r="E148" s="143"/>
    </row>
    <row r="149" ht="12.75">
      <c r="E149" s="143"/>
    </row>
    <row r="150" ht="12.75">
      <c r="E150" s="143"/>
    </row>
    <row r="151" ht="12.75">
      <c r="E151" s="143"/>
    </row>
    <row r="152" ht="12.75">
      <c r="E152" s="143"/>
    </row>
    <row r="153" ht="12.75">
      <c r="E153" s="143"/>
    </row>
    <row r="154" ht="12.75">
      <c r="E154" s="143"/>
    </row>
    <row r="155" ht="12.75">
      <c r="E155" s="143"/>
    </row>
    <row r="156" ht="12.75">
      <c r="E156" s="143"/>
    </row>
    <row r="157" spans="1:7" ht="12.75">
      <c r="A157" s="184"/>
      <c r="B157" s="184"/>
      <c r="C157" s="184"/>
      <c r="D157" s="184"/>
      <c r="E157" s="184"/>
      <c r="F157" s="184"/>
      <c r="G157" s="184"/>
    </row>
    <row r="158" spans="1:7" ht="12.75">
      <c r="A158" s="184"/>
      <c r="B158" s="184"/>
      <c r="C158" s="184"/>
      <c r="D158" s="184"/>
      <c r="E158" s="184"/>
      <c r="F158" s="184"/>
      <c r="G158" s="184"/>
    </row>
    <row r="159" spans="1:7" ht="12.75">
      <c r="A159" s="184"/>
      <c r="B159" s="184"/>
      <c r="C159" s="184"/>
      <c r="D159" s="184"/>
      <c r="E159" s="184"/>
      <c r="F159" s="184"/>
      <c r="G159" s="184"/>
    </row>
    <row r="160" spans="1:7" ht="12.75">
      <c r="A160" s="184"/>
      <c r="B160" s="184"/>
      <c r="C160" s="184"/>
      <c r="D160" s="184"/>
      <c r="E160" s="184"/>
      <c r="F160" s="184"/>
      <c r="G160" s="184"/>
    </row>
    <row r="161" ht="12.75">
      <c r="E161" s="143"/>
    </row>
    <row r="162" ht="12.75">
      <c r="E162" s="143"/>
    </row>
    <row r="163" ht="12.75">
      <c r="E163" s="143"/>
    </row>
    <row r="164" ht="12.75">
      <c r="E164" s="143"/>
    </row>
    <row r="165" ht="12.75">
      <c r="E165" s="143"/>
    </row>
    <row r="166" ht="12.75">
      <c r="E166" s="143"/>
    </row>
    <row r="167" ht="12.75">
      <c r="E167" s="143"/>
    </row>
    <row r="168" ht="12.75">
      <c r="E168" s="143"/>
    </row>
    <row r="169" ht="12.75">
      <c r="E169" s="143"/>
    </row>
    <row r="170" ht="12.75">
      <c r="E170" s="143"/>
    </row>
    <row r="171" ht="12.75">
      <c r="E171" s="143"/>
    </row>
    <row r="172" ht="12.75">
      <c r="E172" s="143"/>
    </row>
    <row r="173" ht="12.75">
      <c r="E173" s="143"/>
    </row>
    <row r="174" ht="12.75">
      <c r="E174" s="143"/>
    </row>
    <row r="175" ht="12.75">
      <c r="E175" s="143"/>
    </row>
    <row r="176" ht="12.75">
      <c r="E176" s="143"/>
    </row>
    <row r="177" ht="12.75">
      <c r="E177" s="143"/>
    </row>
    <row r="178" ht="12.75">
      <c r="E178" s="143"/>
    </row>
    <row r="179" ht="12.75">
      <c r="E179" s="143"/>
    </row>
    <row r="180" ht="12.75">
      <c r="E180" s="143"/>
    </row>
    <row r="181" ht="12.75">
      <c r="E181" s="143"/>
    </row>
    <row r="182" ht="12.75">
      <c r="E182" s="143"/>
    </row>
    <row r="183" ht="12.75">
      <c r="E183" s="143"/>
    </row>
    <row r="184" ht="12.75">
      <c r="E184" s="143"/>
    </row>
    <row r="185" ht="12.75">
      <c r="E185" s="143"/>
    </row>
    <row r="186" ht="12.75">
      <c r="E186" s="143"/>
    </row>
    <row r="187" ht="12.75">
      <c r="E187" s="143"/>
    </row>
    <row r="188" ht="12.75">
      <c r="E188" s="143"/>
    </row>
    <row r="189" ht="12.75">
      <c r="E189" s="143"/>
    </row>
    <row r="190" ht="12.75">
      <c r="E190" s="143"/>
    </row>
    <row r="191" ht="12.75">
      <c r="E191" s="143"/>
    </row>
    <row r="192" spans="1:2" ht="12.75">
      <c r="A192" s="185"/>
      <c r="B192" s="185"/>
    </row>
    <row r="193" spans="1:7" ht="12.75">
      <c r="A193" s="184"/>
      <c r="B193" s="184"/>
      <c r="C193" s="187"/>
      <c r="D193" s="187"/>
      <c r="E193" s="188"/>
      <c r="F193" s="187"/>
      <c r="G193" s="189"/>
    </row>
    <row r="194" spans="1:7" ht="12.75">
      <c r="A194" s="190"/>
      <c r="B194" s="190"/>
      <c r="C194" s="184"/>
      <c r="D194" s="184"/>
      <c r="E194" s="191"/>
      <c r="F194" s="184"/>
      <c r="G194" s="184"/>
    </row>
    <row r="195" spans="1:7" ht="12.75">
      <c r="A195" s="184"/>
      <c r="B195" s="184"/>
      <c r="C195" s="184"/>
      <c r="D195" s="184"/>
      <c r="E195" s="191"/>
      <c r="F195" s="184"/>
      <c r="G195" s="184"/>
    </row>
    <row r="196" spans="1:7" ht="12.75">
      <c r="A196" s="184"/>
      <c r="B196" s="184"/>
      <c r="C196" s="184"/>
      <c r="D196" s="184"/>
      <c r="E196" s="191"/>
      <c r="F196" s="184"/>
      <c r="G196" s="184"/>
    </row>
    <row r="197" spans="1:7" ht="12.75">
      <c r="A197" s="184"/>
      <c r="B197" s="184"/>
      <c r="C197" s="184"/>
      <c r="D197" s="184"/>
      <c r="E197" s="191"/>
      <c r="F197" s="184"/>
      <c r="G197" s="184"/>
    </row>
    <row r="198" spans="1:7" ht="12.75">
      <c r="A198" s="184"/>
      <c r="B198" s="184"/>
      <c r="C198" s="184"/>
      <c r="D198" s="184"/>
      <c r="E198" s="191"/>
      <c r="F198" s="184"/>
      <c r="G198" s="184"/>
    </row>
    <row r="199" spans="1:7" ht="12.75">
      <c r="A199" s="184"/>
      <c r="B199" s="184"/>
      <c r="C199" s="184"/>
      <c r="D199" s="184"/>
      <c r="E199" s="191"/>
      <c r="F199" s="184"/>
      <c r="G199" s="184"/>
    </row>
    <row r="200" spans="1:7" ht="12.75">
      <c r="A200" s="184"/>
      <c r="B200" s="184"/>
      <c r="C200" s="184"/>
      <c r="D200" s="184"/>
      <c r="E200" s="191"/>
      <c r="F200" s="184"/>
      <c r="G200" s="184"/>
    </row>
    <row r="201" spans="1:7" ht="12.75">
      <c r="A201" s="184"/>
      <c r="B201" s="184"/>
      <c r="C201" s="184"/>
      <c r="D201" s="184"/>
      <c r="E201" s="191"/>
      <c r="F201" s="184"/>
      <c r="G201" s="184"/>
    </row>
    <row r="202" spans="1:7" ht="12.75">
      <c r="A202" s="184"/>
      <c r="B202" s="184"/>
      <c r="C202" s="184"/>
      <c r="D202" s="184"/>
      <c r="E202" s="191"/>
      <c r="F202" s="184"/>
      <c r="G202" s="184"/>
    </row>
    <row r="203" spans="1:7" ht="12.75">
      <c r="A203" s="184"/>
      <c r="B203" s="184"/>
      <c r="C203" s="184"/>
      <c r="D203" s="184"/>
      <c r="E203" s="191"/>
      <c r="F203" s="184"/>
      <c r="G203" s="184"/>
    </row>
    <row r="204" spans="1:7" ht="12.75">
      <c r="A204" s="184"/>
      <c r="B204" s="184"/>
      <c r="C204" s="184"/>
      <c r="D204" s="184"/>
      <c r="E204" s="191"/>
      <c r="F204" s="184"/>
      <c r="G204" s="184"/>
    </row>
    <row r="205" spans="1:7" ht="12.75">
      <c r="A205" s="184"/>
      <c r="B205" s="184"/>
      <c r="C205" s="184"/>
      <c r="D205" s="184"/>
      <c r="E205" s="191"/>
      <c r="F205" s="184"/>
      <c r="G205" s="184"/>
    </row>
    <row r="206" spans="1:7" ht="12.75">
      <c r="A206" s="184"/>
      <c r="B206" s="184"/>
      <c r="C206" s="184"/>
      <c r="D206" s="184"/>
      <c r="E206" s="191"/>
      <c r="F206" s="184"/>
      <c r="G206" s="184"/>
    </row>
  </sheetData>
  <protectedRanges>
    <protectedRange sqref="F130 F8 F126 F122 F119 F114 F110 F105 F100 F95 F91 F86 F83 F78 F73 F69 F66 F62 F59 F50 F45 F42 F39 F33 F28 F25 F22 F19 F16 F14 F11" name="Editovatelné"/>
  </protectedRanges>
  <mergeCells count="78">
    <mergeCell ref="C10:D10"/>
    <mergeCell ref="A1:G1"/>
    <mergeCell ref="A3:B3"/>
    <mergeCell ref="A4:B4"/>
    <mergeCell ref="E4:G4"/>
    <mergeCell ref="C9:G9"/>
    <mergeCell ref="C29:G29"/>
    <mergeCell ref="C12:G12"/>
    <mergeCell ref="C13:D13"/>
    <mergeCell ref="C15:D15"/>
    <mergeCell ref="C17:G17"/>
    <mergeCell ref="C18:D18"/>
    <mergeCell ref="C20:G20"/>
    <mergeCell ref="C21:D21"/>
    <mergeCell ref="C23:G23"/>
    <mergeCell ref="C24:D24"/>
    <mergeCell ref="C26:G26"/>
    <mergeCell ref="C27:D27"/>
    <mergeCell ref="C52:G52"/>
    <mergeCell ref="C30:D30"/>
    <mergeCell ref="C34:G34"/>
    <mergeCell ref="C35:D35"/>
    <mergeCell ref="C36:D36"/>
    <mergeCell ref="C40:G40"/>
    <mergeCell ref="C41:D41"/>
    <mergeCell ref="C43:G43"/>
    <mergeCell ref="C44:D44"/>
    <mergeCell ref="C46:G46"/>
    <mergeCell ref="C47:D47"/>
    <mergeCell ref="C51:G51"/>
    <mergeCell ref="C76:D76"/>
    <mergeCell ref="C53:G53"/>
    <mergeCell ref="C54:G54"/>
    <mergeCell ref="C55:G55"/>
    <mergeCell ref="C56:D56"/>
    <mergeCell ref="C67:G67"/>
    <mergeCell ref="C68:D68"/>
    <mergeCell ref="C70:G70"/>
    <mergeCell ref="C71:D71"/>
    <mergeCell ref="C72:D72"/>
    <mergeCell ref="C74:G74"/>
    <mergeCell ref="C75:G75"/>
    <mergeCell ref="C60:G60"/>
    <mergeCell ref="C61:D61"/>
    <mergeCell ref="C64:D64"/>
    <mergeCell ref="C63:G63"/>
    <mergeCell ref="C97:G97"/>
    <mergeCell ref="C77:D77"/>
    <mergeCell ref="C79:G79"/>
    <mergeCell ref="C80:D80"/>
    <mergeCell ref="C84:G84"/>
    <mergeCell ref="C85:D85"/>
    <mergeCell ref="C87:G87"/>
    <mergeCell ref="C88:D88"/>
    <mergeCell ref="C92:G92"/>
    <mergeCell ref="C93:D93"/>
    <mergeCell ref="C94:D94"/>
    <mergeCell ref="C96:G96"/>
    <mergeCell ref="C115:D115"/>
    <mergeCell ref="C98:D98"/>
    <mergeCell ref="C99:D99"/>
    <mergeCell ref="C101:G101"/>
    <mergeCell ref="C102:D102"/>
    <mergeCell ref="C103:D103"/>
    <mergeCell ref="C104:D104"/>
    <mergeCell ref="C106:G106"/>
    <mergeCell ref="C107:D107"/>
    <mergeCell ref="C111:G111"/>
    <mergeCell ref="C112:D112"/>
    <mergeCell ref="C113:D113"/>
    <mergeCell ref="C131:G131"/>
    <mergeCell ref="C132:D132"/>
    <mergeCell ref="C117:G117"/>
    <mergeCell ref="C118:D118"/>
    <mergeCell ref="C120:G120"/>
    <mergeCell ref="C121:D121"/>
    <mergeCell ref="C123:D123"/>
    <mergeCell ref="C127:D127"/>
  </mergeCells>
  <printOptions/>
  <pageMargins left="0.5905511811023623" right="0.3937007874015748" top="0.1968503937007874" bottom="0.1968503937007874" header="0" footer="0.1968503937007874"/>
  <pageSetup blackAndWhite="1" horizontalDpi="600" verticalDpi="600" orientation="portrait" paperSize="9" scale="98" r:id="rId1"/>
  <headerFooter alignWithMargins="0">
    <oddFooter>&amp;CStránka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dc:creator>
  <cp:keywords/>
  <dc:description/>
  <cp:lastModifiedBy>OSM</cp:lastModifiedBy>
  <cp:lastPrinted>2017-07-12T08:41:51Z</cp:lastPrinted>
  <dcterms:created xsi:type="dcterms:W3CDTF">2016-08-10T14:55:37Z</dcterms:created>
  <dcterms:modified xsi:type="dcterms:W3CDTF">2017-07-25T08:47:52Z</dcterms:modified>
  <cp:category/>
  <cp:version/>
  <cp:contentType/>
  <cp:contentStatus/>
</cp:coreProperties>
</file>