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6995" windowHeight="924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list'!$F$4</definedName>
    <definedName name="MJ">'Krycí list'!$G$4</definedName>
    <definedName name="Mont">Rekapitulace!$H$15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Položky!$A$1:$G$125</definedName>
    <definedName name="_xlnm.Print_Area" localSheetId="1">Rekapitulace!$A$1:$I$21</definedName>
    <definedName name="PocetMJ">'Krycí list'!$G$7</definedName>
    <definedName name="Poznamka">'Krycí list'!$B$37</definedName>
    <definedName name="Projektant">'Krycí list'!$C$7</definedName>
    <definedName name="PSV">Rekapitulace!$F$15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Rekapitulace!$E$20</definedName>
    <definedName name="VRNnazev">Rekapitulace!$A$20</definedName>
    <definedName name="VRNproc">Rekapitulace!$F$20</definedName>
    <definedName name="VRNzakl">Rekapitulace!$G$20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E122" i="3" l="1"/>
  <c r="BC122" i="3"/>
  <c r="BB122" i="3"/>
  <c r="BA122" i="3"/>
  <c r="G122" i="3"/>
  <c r="BD122" i="3" s="1"/>
  <c r="BE119" i="3"/>
  <c r="BC119" i="3"/>
  <c r="BB119" i="3"/>
  <c r="BA119" i="3"/>
  <c r="G119" i="3"/>
  <c r="BD119" i="3" s="1"/>
  <c r="BE115" i="3"/>
  <c r="BC115" i="3"/>
  <c r="BB115" i="3"/>
  <c r="BA115" i="3"/>
  <c r="G115" i="3"/>
  <c r="BD115" i="3" s="1"/>
  <c r="BE111" i="3"/>
  <c r="BC111" i="3"/>
  <c r="BB111" i="3"/>
  <c r="BA111" i="3"/>
  <c r="G111" i="3"/>
  <c r="BD111" i="3" s="1"/>
  <c r="B14" i="2"/>
  <c r="A14" i="2"/>
  <c r="C125" i="3"/>
  <c r="BE106" i="3"/>
  <c r="BD106" i="3"/>
  <c r="BB106" i="3"/>
  <c r="BA106" i="3"/>
  <c r="G106" i="3"/>
  <c r="BC106" i="3" s="1"/>
  <c r="BE103" i="3"/>
  <c r="BC103" i="3"/>
  <c r="BB103" i="3"/>
  <c r="BA103" i="3"/>
  <c r="G103" i="3"/>
  <c r="BD103" i="3" s="1"/>
  <c r="BE100" i="3"/>
  <c r="BC100" i="3"/>
  <c r="BB100" i="3"/>
  <c r="BA100" i="3"/>
  <c r="G100" i="3"/>
  <c r="BD100" i="3" s="1"/>
  <c r="BE96" i="3"/>
  <c r="BC96" i="3"/>
  <c r="BB96" i="3"/>
  <c r="BA96" i="3"/>
  <c r="G96" i="3"/>
  <c r="BD96" i="3" s="1"/>
  <c r="BD109" i="3" s="1"/>
  <c r="H13" i="2" s="1"/>
  <c r="B13" i="2"/>
  <c r="A13" i="2"/>
  <c r="C109" i="3"/>
  <c r="BE92" i="3"/>
  <c r="BD92" i="3"/>
  <c r="BC92" i="3"/>
  <c r="BC94" i="3" s="1"/>
  <c r="G12" i="2" s="1"/>
  <c r="BB92" i="3"/>
  <c r="BB94" i="3" s="1"/>
  <c r="F12" i="2" s="1"/>
  <c r="G92" i="3"/>
  <c r="BA92" i="3" s="1"/>
  <c r="BA94" i="3" s="1"/>
  <c r="E12" i="2" s="1"/>
  <c r="I12" i="2"/>
  <c r="B12" i="2"/>
  <c r="A12" i="2"/>
  <c r="BE94" i="3"/>
  <c r="BD94" i="3"/>
  <c r="H12" i="2" s="1"/>
  <c r="G94" i="3"/>
  <c r="C94" i="3"/>
  <c r="BE85" i="3"/>
  <c r="BD85" i="3"/>
  <c r="BC85" i="3"/>
  <c r="BB85" i="3"/>
  <c r="G85" i="3"/>
  <c r="BA85" i="3" s="1"/>
  <c r="BE81" i="3"/>
  <c r="BD81" i="3"/>
  <c r="BC81" i="3"/>
  <c r="BB81" i="3"/>
  <c r="G81" i="3"/>
  <c r="BA81" i="3" s="1"/>
  <c r="BE79" i="3"/>
  <c r="BD79" i="3"/>
  <c r="BC79" i="3"/>
  <c r="BB79" i="3"/>
  <c r="G79" i="3"/>
  <c r="BA79" i="3" s="1"/>
  <c r="BE77" i="3"/>
  <c r="BD77" i="3"/>
  <c r="BC77" i="3"/>
  <c r="BB77" i="3"/>
  <c r="G77" i="3"/>
  <c r="BA77" i="3" s="1"/>
  <c r="BE72" i="3"/>
  <c r="BD72" i="3"/>
  <c r="BC72" i="3"/>
  <c r="BB72" i="3"/>
  <c r="G72" i="3"/>
  <c r="BA72" i="3" s="1"/>
  <c r="BE67" i="3"/>
  <c r="BE90" i="3" s="1"/>
  <c r="I11" i="2" s="1"/>
  <c r="BD67" i="3"/>
  <c r="BC67" i="3"/>
  <c r="BB67" i="3"/>
  <c r="BA67" i="3"/>
  <c r="G67" i="3"/>
  <c r="BE64" i="3"/>
  <c r="BD64" i="3"/>
  <c r="BD90" i="3" s="1"/>
  <c r="H11" i="2" s="1"/>
  <c r="BC64" i="3"/>
  <c r="BC90" i="3" s="1"/>
  <c r="G11" i="2" s="1"/>
  <c r="BB64" i="3"/>
  <c r="G64" i="3"/>
  <c r="BA64" i="3" s="1"/>
  <c r="B11" i="2"/>
  <c r="A11" i="2"/>
  <c r="C90" i="3"/>
  <c r="BE59" i="3"/>
  <c r="BD59" i="3"/>
  <c r="BC59" i="3"/>
  <c r="BB59" i="3"/>
  <c r="G59" i="3"/>
  <c r="BA59" i="3" s="1"/>
  <c r="BE56" i="3"/>
  <c r="BD56" i="3"/>
  <c r="BD62" i="3" s="1"/>
  <c r="H10" i="2" s="1"/>
  <c r="BC56" i="3"/>
  <c r="BB56" i="3"/>
  <c r="BB62" i="3" s="1"/>
  <c r="F10" i="2" s="1"/>
  <c r="G56" i="3"/>
  <c r="B10" i="2"/>
  <c r="A10" i="2"/>
  <c r="C62" i="3"/>
  <c r="BE49" i="3"/>
  <c r="BD49" i="3"/>
  <c r="BC49" i="3"/>
  <c r="BB49" i="3"/>
  <c r="BA49" i="3"/>
  <c r="G49" i="3"/>
  <c r="BE45" i="3"/>
  <c r="BD45" i="3"/>
  <c r="BC45" i="3"/>
  <c r="BB45" i="3"/>
  <c r="G45" i="3"/>
  <c r="BA45" i="3" s="1"/>
  <c r="BE42" i="3"/>
  <c r="BD42" i="3"/>
  <c r="BD54" i="3" s="1"/>
  <c r="H9" i="2" s="1"/>
  <c r="BC42" i="3"/>
  <c r="BB42" i="3"/>
  <c r="G42" i="3"/>
  <c r="G54" i="3" s="1"/>
  <c r="B9" i="2"/>
  <c r="A9" i="2"/>
  <c r="C54" i="3"/>
  <c r="BE37" i="3"/>
  <c r="BE40" i="3" s="1"/>
  <c r="I8" i="2" s="1"/>
  <c r="BD37" i="3"/>
  <c r="BC37" i="3"/>
  <c r="BB37" i="3"/>
  <c r="BA37" i="3"/>
  <c r="G37" i="3"/>
  <c r="BE33" i="3"/>
  <c r="BD33" i="3"/>
  <c r="BC33" i="3"/>
  <c r="BC40" i="3" s="1"/>
  <c r="G8" i="2" s="1"/>
  <c r="BB33" i="3"/>
  <c r="G33" i="3"/>
  <c r="BA33" i="3" s="1"/>
  <c r="B8" i="2"/>
  <c r="A8" i="2"/>
  <c r="G40" i="3"/>
  <c r="C40" i="3"/>
  <c r="BE28" i="3"/>
  <c r="BD28" i="3"/>
  <c r="BC28" i="3"/>
  <c r="BB28" i="3"/>
  <c r="G28" i="3"/>
  <c r="BA28" i="3" s="1"/>
  <c r="BE25" i="3"/>
  <c r="BD25" i="3"/>
  <c r="BC25" i="3"/>
  <c r="BB25" i="3"/>
  <c r="G25" i="3"/>
  <c r="BA25" i="3" s="1"/>
  <c r="BE22" i="3"/>
  <c r="BD22" i="3"/>
  <c r="BC22" i="3"/>
  <c r="BB22" i="3"/>
  <c r="G22" i="3"/>
  <c r="BA22" i="3" s="1"/>
  <c r="BE19" i="3"/>
  <c r="BD19" i="3"/>
  <c r="BC19" i="3"/>
  <c r="BB19" i="3"/>
  <c r="BA19" i="3"/>
  <c r="G19" i="3"/>
  <c r="BE15" i="3"/>
  <c r="BD15" i="3"/>
  <c r="BC15" i="3"/>
  <c r="BB15" i="3"/>
  <c r="G15" i="3"/>
  <c r="BA15" i="3" s="1"/>
  <c r="BE11" i="3"/>
  <c r="BD11" i="3"/>
  <c r="BC11" i="3"/>
  <c r="BB11" i="3"/>
  <c r="BA11" i="3"/>
  <c r="G11" i="3"/>
  <c r="BE8" i="3"/>
  <c r="BD8" i="3"/>
  <c r="BC8" i="3"/>
  <c r="BC31" i="3" s="1"/>
  <c r="G7" i="2" s="1"/>
  <c r="BB8" i="3"/>
  <c r="G8" i="3"/>
  <c r="B7" i="2"/>
  <c r="A7" i="2"/>
  <c r="C31" i="3"/>
  <c r="C4" i="3"/>
  <c r="F3" i="3"/>
  <c r="C3" i="3"/>
  <c r="H21" i="2"/>
  <c r="G20" i="2"/>
  <c r="I20" i="2" s="1"/>
  <c r="C2" i="2"/>
  <c r="C1" i="2"/>
  <c r="F31" i="1"/>
  <c r="G22" i="1"/>
  <c r="G21" i="1" s="1"/>
  <c r="G8" i="1"/>
  <c r="BD40" i="3" l="1"/>
  <c r="H8" i="2" s="1"/>
  <c r="BE125" i="3"/>
  <c r="I14" i="2" s="1"/>
  <c r="BC125" i="3"/>
  <c r="G14" i="2" s="1"/>
  <c r="BB125" i="3"/>
  <c r="F14" i="2" s="1"/>
  <c r="BC54" i="3"/>
  <c r="G9" i="2" s="1"/>
  <c r="BB54" i="3"/>
  <c r="F9" i="2" s="1"/>
  <c r="BA8" i="3"/>
  <c r="G31" i="3"/>
  <c r="BE31" i="3"/>
  <c r="I7" i="2" s="1"/>
  <c r="BD31" i="3"/>
  <c r="H7" i="2" s="1"/>
  <c r="BB31" i="3"/>
  <c r="F7" i="2" s="1"/>
  <c r="G109" i="3"/>
  <c r="BE109" i="3"/>
  <c r="I13" i="2" s="1"/>
  <c r="BA125" i="3"/>
  <c r="E14" i="2" s="1"/>
  <c r="BA40" i="3"/>
  <c r="E8" i="2" s="1"/>
  <c r="BA42" i="3"/>
  <c r="BA54" i="3" s="1"/>
  <c r="E9" i="2" s="1"/>
  <c r="BE54" i="3"/>
  <c r="I9" i="2" s="1"/>
  <c r="G62" i="3"/>
  <c r="BC62" i="3"/>
  <c r="G10" i="2" s="1"/>
  <c r="G90" i="3"/>
  <c r="BB109" i="3"/>
  <c r="F13" i="2" s="1"/>
  <c r="BA109" i="3"/>
  <c r="E13" i="2" s="1"/>
  <c r="BA31" i="3"/>
  <c r="E7" i="2" s="1"/>
  <c r="BB40" i="3"/>
  <c r="F8" i="2" s="1"/>
  <c r="BA56" i="3"/>
  <c r="BA62" i="3" s="1"/>
  <c r="E10" i="2" s="1"/>
  <c r="BE62" i="3"/>
  <c r="I10" i="2" s="1"/>
  <c r="BB90" i="3"/>
  <c r="F11" i="2" s="1"/>
  <c r="BC109" i="3"/>
  <c r="G13" i="2" s="1"/>
  <c r="BD125" i="3"/>
  <c r="H14" i="2" s="1"/>
  <c r="BA90" i="3"/>
  <c r="E11" i="2" s="1"/>
  <c r="G125" i="3"/>
  <c r="G15" i="2" l="1"/>
  <c r="C14" i="1" s="1"/>
  <c r="H15" i="2"/>
  <c r="C15" i="1" s="1"/>
  <c r="F15" i="2"/>
  <c r="C17" i="1" s="1"/>
  <c r="E15" i="2"/>
  <c r="C16" i="1" s="1"/>
  <c r="I15" i="2"/>
  <c r="C20" i="1" s="1"/>
  <c r="C18" i="1" l="1"/>
  <c r="C21" i="1" s="1"/>
  <c r="C22" i="1" s="1"/>
  <c r="F32" i="1" s="1"/>
  <c r="F33" i="1" l="1"/>
  <c r="F34" i="1"/>
</calcChain>
</file>

<file path=xl/sharedStrings.xml><?xml version="1.0" encoding="utf-8"?>
<sst xmlns="http://schemas.openxmlformats.org/spreadsheetml/2006/main" count="306" uniqueCount="208">
  <si>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</si>
  <si>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</si>
  <si>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</si>
  <si>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</si>
  <si>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</si>
  <si>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</si>
  <si>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</si>
  <si>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</si>
  <si>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</si>
  <si>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</si>
  <si>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</si>
  <si>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</si>
  <si>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</si>
  <si>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</si>
  <si>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</si>
  <si>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</si>
  <si>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</si>
  <si>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</si>
  <si>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</si>
  <si>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</si>
  <si>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</si>
  <si>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</si>
  <si>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</si>
  <si>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</si>
  <si>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</si>
  <si>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</si>
  <si>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</si>
  <si>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</si>
  <si>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</si>
  <si>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</si>
  <si>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</si>
  <si>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</si>
  <si>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</si>
  <si>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</si>
  <si>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</si>
  <si>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</si>
  <si>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</si>
  <si>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</si>
  <si>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</si>
  <si>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</si>
  <si>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</si>
  <si>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</si>
  <si>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</si>
  <si>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</si>
  <si>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</si>
  <si>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</si>
  <si>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</si>
  <si>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</si>
  <si>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</si>
  <si>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</si>
  <si>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</si>
  <si>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</si>
  <si>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</si>
  <si>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</si>
  <si>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</si>
  <si>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</si>
  <si>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</si>
  <si>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</si>
  <si>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</si>
  <si>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</si>
  <si>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</si>
  <si>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</si>
  <si>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</si>
  <si>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</si>
  <si>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</si>
  <si>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</si>
  <si>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</si>
  <si>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</si>
  <si>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</si>
  <si>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Oprava chodníků a místní komunikace v Dačicích.</t>
  </si>
  <si>
    <t>SO 102a oprava chodníků, výměna povrchu.</t>
  </si>
  <si>
    <t>121 10-0002.RA0</t>
  </si>
  <si>
    <t xml:space="preserve">Sejmutí ornice a uložení na deponii </t>
  </si>
  <si>
    <t>m3</t>
  </si>
  <si>
    <t>Sejmutí ornice podél záhonových obrub v objektu SO 102 v šířce 0,30 m, uvažuje se v tloušťce 0,20 m.</t>
  </si>
  <si>
    <t>87,85</t>
  </si>
  <si>
    <t>132 20-0010.RAB</t>
  </si>
  <si>
    <t>Hloubení nezapaž. rýh šířky do 60 cm v hornině 1-4 odvoz do  5 km, uložení na skládku</t>
  </si>
  <si>
    <t>Výkop rýhy pro chráničky HDPE 2x dl. 182,80 m, 2x dl. 97,80 m; hl. 0,45 m; š. 0,35 m.</t>
  </si>
  <si>
    <t>2*182,80*0,45*0,35</t>
  </si>
  <si>
    <t>2*97,80*0,45*0,35</t>
  </si>
  <si>
    <t>132 30-1109.R00</t>
  </si>
  <si>
    <t xml:space="preserve">Příplatek za lepivost - hloubení rýh 60 cm v hor.4 </t>
  </si>
  <si>
    <t xml:space="preserve">Do měrných jednotek se udává poměrné množství zeminy, které ulpí v nářadí a o které je snížen celkový výkon stroje. (50%)				</t>
  </si>
  <si>
    <t>88,389/2</t>
  </si>
  <si>
    <t>120 00-1101.R00</t>
  </si>
  <si>
    <t xml:space="preserve">Příplatek za ztížení vykopávky v blízkosti vedení </t>
  </si>
  <si>
    <t>Odkopávky v blízkosti inženýrských sítí; dl. 165; hl. 0,45 m; š. 0,35 m.</t>
  </si>
  <si>
    <t>165*0,45*0,35</t>
  </si>
  <si>
    <t>181 30-0012.RAB</t>
  </si>
  <si>
    <t>Rozprostření ornice v rovině tloušťka 20 cm dovoz ornice ze vzdálenosti 1 km, osetí trávou</t>
  </si>
  <si>
    <t>m2</t>
  </si>
  <si>
    <t>Ornice za obrubou šířky 0,50 m.</t>
  </si>
  <si>
    <t>175,85</t>
  </si>
  <si>
    <t>113 10-7202.RAC</t>
  </si>
  <si>
    <t>Odstranění asfaltového krytu tl. 5 cm nad 200 m2 bez nakládání a odvozu na skládku</t>
  </si>
  <si>
    <t>Vybourání asfaltového krytu chodníků.</t>
  </si>
  <si>
    <t>472,22</t>
  </si>
  <si>
    <t>181 10-1102.R00</t>
  </si>
  <si>
    <t xml:space="preserve">Úprava pláně v zářezech v hor. 1-4, se zhutněním </t>
  </si>
  <si>
    <t>Úprava podloží pod obrubu.</t>
  </si>
  <si>
    <t>627,07*0,25</t>
  </si>
  <si>
    <t>2</t>
  </si>
  <si>
    <t>Základy,zvláštní zakládání</t>
  </si>
  <si>
    <t>275 31-5222.R00</t>
  </si>
  <si>
    <t xml:space="preserve">Základové bloky z betonu prostého tř. B 10 (C8/10) </t>
  </si>
  <si>
    <t>Zabetonování ocelových noh laviček. 2 x 0,60 x 0,20 x 0,20.</t>
  </si>
  <si>
    <t>0,60*0,20*0,20</t>
  </si>
  <si>
    <t>592-89100.0</t>
  </si>
  <si>
    <t>Lavička Park 1500*610, ocelové nohy žárově zinkováno, zabetonování do země.</t>
  </si>
  <si>
    <t>kus</t>
  </si>
  <si>
    <t>Lavičky podél chodníku v objektu SO 102 před panelovými domy.</t>
  </si>
  <si>
    <t>5</t>
  </si>
  <si>
    <t>Komunikace</t>
  </si>
  <si>
    <t>596 21-5040.R00</t>
  </si>
  <si>
    <t xml:space="preserve">Kladení zámkové dlažby tl. 8 cm do drtě tl. 4 cm </t>
  </si>
  <si>
    <t>Zámková dlažba tvaru "I" podél místní komunikace a k panelovým domům.</t>
  </si>
  <si>
    <t>857,51</t>
  </si>
  <si>
    <t>592-45300</t>
  </si>
  <si>
    <t xml:space="preserve">Dlažba BEST BEATON přírodní  20x16,5x8 </t>
  </si>
  <si>
    <t>Připočte se 1% ztratného a zaokrouhlí na celé m2.</t>
  </si>
  <si>
    <t>828,43+8,2843</t>
  </si>
  <si>
    <t>837-836,7143</t>
  </si>
  <si>
    <t>592-45283</t>
  </si>
  <si>
    <t xml:space="preserve">Dlažba BEST BEATON barevná  20x16,5x8 </t>
  </si>
  <si>
    <t xml:space="preserve">Varovné pásy š. 0,40 m podél vjezdů do nemovitostí. Plocha zámkové dlažby, připočte se 1 % ztratné a zaokrouhlí na celé m2. 				</t>
  </si>
  <si>
    <t>29,08+0,2908</t>
  </si>
  <si>
    <t>30-29,3708</t>
  </si>
  <si>
    <t>8</t>
  </si>
  <si>
    <t>Trubní vedení</t>
  </si>
  <si>
    <t>899 33-1111.R00</t>
  </si>
  <si>
    <t xml:space="preserve">Výšková úprava vstupu do 20 cm, zvýšení poklopu </t>
  </si>
  <si>
    <t>Poklopy kanalizačních šachet.</t>
  </si>
  <si>
    <t>899 43-1111.R00</t>
  </si>
  <si>
    <t xml:space="preserve">Výšková úprava do 20 cm, zvýšení krytu šoupěte </t>
  </si>
  <si>
    <t>Poklop vodovodního šoupěte.</t>
  </si>
  <si>
    <t>91</t>
  </si>
  <si>
    <t>Doplňující práce na komunikaci</t>
  </si>
  <si>
    <t>917 86-2111.R00</t>
  </si>
  <si>
    <t xml:space="preserve">Osazení stojat. obrub. bet. s opěrou,lože z B 12,5 </t>
  </si>
  <si>
    <t>m</t>
  </si>
  <si>
    <t>Silniční, chodníkový a záhonový obrubník.</t>
  </si>
  <si>
    <t>627,07</t>
  </si>
  <si>
    <t>592-17460</t>
  </si>
  <si>
    <t xml:space="preserve">Obrubník silniční dvouvrstvý ABO 2-15  100x15x25cm </t>
  </si>
  <si>
    <t xml:space="preserve">Připočte se 1% ztratného a zaokrouhlí na celé kusy.				</t>
  </si>
  <si>
    <t>218,05+2,1805</t>
  </si>
  <si>
    <t>221,00-220,2305</t>
  </si>
  <si>
    <t>592-17476</t>
  </si>
  <si>
    <t xml:space="preserve">Obrubník silniční nájezdový 1000/150/150 šedý </t>
  </si>
  <si>
    <t>48,58+0,4858</t>
  </si>
  <si>
    <t>50-49,0658</t>
  </si>
  <si>
    <t>592-17480</t>
  </si>
  <si>
    <t xml:space="preserve">Obrubník silniční přechodový L 1000/150/150-250 </t>
  </si>
  <si>
    <t>592-17481</t>
  </si>
  <si>
    <t xml:space="preserve">Obrubník silniční přechodový P 1000/150/150-250 </t>
  </si>
  <si>
    <t>592-17421</t>
  </si>
  <si>
    <t xml:space="preserve">Obrubník chodníkový ABO 14-10 1000/100/250 </t>
  </si>
  <si>
    <t>Připočte se 1% ztratného a zaokrouhlí na celé metry.</t>
  </si>
  <si>
    <t>48,16+0,4816</t>
  </si>
  <si>
    <t>49-48,6416</t>
  </si>
  <si>
    <t>592-17337</t>
  </si>
  <si>
    <t xml:space="preserve">Obrubník zahradní ABO 5-20 500/50/250 mm </t>
  </si>
  <si>
    <t>Na 1 bm spotřeba 2 ks. Připočte se 1% ztratného a zaokrouhlí na celé kusy.</t>
  </si>
  <si>
    <t>290,28*2</t>
  </si>
  <si>
    <t>587-586,3656</t>
  </si>
  <si>
    <t>99</t>
  </si>
  <si>
    <t>Staveništní přesun hmot</t>
  </si>
  <si>
    <t>998 22-3011.R00</t>
  </si>
  <si>
    <t xml:space="preserve">Přesun hmot, pozemní komunikace, kryt dlážděný </t>
  </si>
  <si>
    <t>t</t>
  </si>
  <si>
    <t>M23</t>
  </si>
  <si>
    <t>Montáže potrubí</t>
  </si>
  <si>
    <t>230 19-1003.R00</t>
  </si>
  <si>
    <t xml:space="preserve">Uložení chráničky ve výkopu PE 40x3,0mm </t>
  </si>
  <si>
    <t>Uložení chráničky HDPE 40 mm šedá, podpískovaná, obsyp pískem, položení pásky oranžové bez popisu, zásyp rýhy.</t>
  </si>
  <si>
    <t>2*182,80</t>
  </si>
  <si>
    <t>2*97,80</t>
  </si>
  <si>
    <t>230 19-2024.R00</t>
  </si>
  <si>
    <t xml:space="preserve">Spoj chráničky svařováním na tupo PE 140x5,4 mm </t>
  </si>
  <si>
    <t>Spojení jednotlivých chrániček.</t>
  </si>
  <si>
    <t>230 19-4001.R00</t>
  </si>
  <si>
    <t xml:space="preserve">Utěsnění chráničky manžetou DN 50 </t>
  </si>
  <si>
    <t>Utěsnění konců.</t>
  </si>
  <si>
    <t>286-13301</t>
  </si>
  <si>
    <t xml:space="preserve">Trubka ochranná kabelová HDPE  DN 40 mm PLASSON </t>
  </si>
  <si>
    <t>561,20+5,6120</t>
  </si>
  <si>
    <t>570-566,8120</t>
  </si>
  <si>
    <t>M46</t>
  </si>
  <si>
    <t>Zemní práce při montážích</t>
  </si>
  <si>
    <t>460 03-0036.RT3</t>
  </si>
  <si>
    <t>Vytrhání beton. dlaždic, lože písek, zalité spáry z plochy nad 10 m2</t>
  </si>
  <si>
    <t>Vytrhání betonové dlažby chodníků. Výměna povrchu.</t>
  </si>
  <si>
    <t>57,11</t>
  </si>
  <si>
    <t>460 03-0102.RT1</t>
  </si>
  <si>
    <t>Vytrhání obrubníků, lože MC, stojatých s očištěním a uložením na hromady</t>
  </si>
  <si>
    <t>Vytrhání obrub silničních po obou stranách místní komunikace.</t>
  </si>
  <si>
    <t>Vytrhání obrub záhonových u chodníků kolem panelových domů. Výměna povrchu.</t>
  </si>
  <si>
    <t>584,20</t>
  </si>
  <si>
    <t>460 60-0001.RT4</t>
  </si>
  <si>
    <t>Naložení a odvoz zeminy odvoz na vzdálenost 6000 m</t>
  </si>
  <si>
    <t>Naložení, odvoz a složení vybouraného asfatu z chodníku na skládku.</t>
  </si>
  <si>
    <t>472,22*0,05</t>
  </si>
  <si>
    <t>460 07-0563.RT1</t>
  </si>
  <si>
    <t>Jáma pro základ laviček, hornina třídy 3 ruční výkop jámy</t>
  </si>
  <si>
    <t>Výkop jam pro základové patky laviček, hl. 0,60 m, 0,20 x 0,20 m; 4 kusy.</t>
  </si>
  <si>
    <t>2*2</t>
  </si>
  <si>
    <t>Ladislav Marek, projektová kancelář Brno.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</si>
</sst>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3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3" fontId="20" fillId="0" borderId="0" xfId="1" applyNumberFormat="1" applyFont="1"/>
    <xf numFmtId="4" fontId="17" fillId="3" borderId="53" xfId="1" applyNumberFormat="1" applyFont="1" applyFill="1" applyBorder="1" applyAlignment="1">
      <alignment horizontal="right"/>
    </xf>
    <xf numFmtId="0" fontId="19" fillId="4" borderId="53" xfId="0" applyFont="1" applyFill="1" applyBorder="1" applyAlignment="1">
      <alignment horizontal="right"/>
    </xf>
    <xf numFmtId="4" fontId="5" fillId="5" borderId="60" xfId="1" applyNumberFormat="1" applyFont="1" applyFill="1" applyBorder="1"/>
    <xf numFmtId="0" fontId="9" fillId="4" borderId="0" xfId="1" applyFill="1"/>
    <xf numFmtId="4" fontId="7" fillId="0" borderId="6" xfId="0" applyNumberFormat="1" applyFont="1" applyFill="1" applyBorder="1"/>
    <xf numFmtId="4" fontId="5" fillId="0" borderId="50" xfId="0" applyNumberFormat="1" applyFont="1" applyFill="1" applyBorder="1"/>
    <xf numFmtId="4" fontId="0" fillId="0" borderId="29" xfId="0" applyNumberFormat="1" applyBorder="1"/>
    <xf numFmtId="4" fontId="0" fillId="0" borderId="35" xfId="0" applyNumberFormat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3" fontId="19" fillId="0" borderId="13" xfId="1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6" fillId="6" borderId="40" xfId="0" applyFont="1" applyFill="1" applyBorder="1"/>
    <xf numFmtId="165" fontId="6" fillId="6" borderId="37" xfId="0" applyNumberFormat="1" applyFont="1" applyFill="1" applyBorder="1"/>
    <xf numFmtId="0" fontId="6" fillId="6" borderId="41" xfId="0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workbookViewId="0">
      <selection activeCell="I38" sqref="I3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70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4"/>
      <c r="D7" s="185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4"/>
      <c r="D8" s="185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6" t="s">
        <v>207</v>
      </c>
      <c r="F11" s="187"/>
      <c r="G11" s="188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181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181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181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181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181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181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181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181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182">
        <f>C21+G22</f>
        <v>0</v>
      </c>
      <c r="D22" s="51" t="s">
        <v>31</v>
      </c>
      <c r="E22" s="52"/>
      <c r="F22" s="53"/>
      <c r="G22" s="42">
        <f>VRN</f>
        <v>0</v>
      </c>
    </row>
    <row r="23" spans="1:7" x14ac:dyDescent="0.2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7">
        <v>0</v>
      </c>
      <c r="D29" s="15" t="s">
        <v>40</v>
      </c>
      <c r="E29" s="16"/>
      <c r="F29" s="58">
        <v>0</v>
      </c>
      <c r="G29" s="17"/>
    </row>
    <row r="30" spans="1:7" x14ac:dyDescent="0.2">
      <c r="A30" s="13" t="s">
        <v>39</v>
      </c>
      <c r="B30" s="15"/>
      <c r="C30" s="57">
        <v>15</v>
      </c>
      <c r="D30" s="15" t="s">
        <v>40</v>
      </c>
      <c r="E30" s="16"/>
      <c r="F30" s="58">
        <v>0</v>
      </c>
      <c r="G30" s="17"/>
    </row>
    <row r="31" spans="1:7" x14ac:dyDescent="0.2">
      <c r="A31" s="13" t="s">
        <v>41</v>
      </c>
      <c r="B31" s="15"/>
      <c r="C31" s="57">
        <v>15</v>
      </c>
      <c r="D31" s="15" t="s">
        <v>40</v>
      </c>
      <c r="E31" s="16"/>
      <c r="F31" s="59">
        <f>ROUND(PRODUCT(F30,C31/100),0)</f>
        <v>0</v>
      </c>
      <c r="G31" s="27"/>
    </row>
    <row r="32" spans="1:7" x14ac:dyDescent="0.2">
      <c r="A32" s="13" t="s">
        <v>39</v>
      </c>
      <c r="B32" s="15"/>
      <c r="C32" s="57">
        <v>21</v>
      </c>
      <c r="D32" s="15" t="s">
        <v>40</v>
      </c>
      <c r="E32" s="16"/>
      <c r="F32" s="58">
        <f>C22</f>
        <v>0</v>
      </c>
      <c r="G32" s="17"/>
    </row>
    <row r="33" spans="1:8" x14ac:dyDescent="0.2">
      <c r="A33" s="13" t="s">
        <v>41</v>
      </c>
      <c r="B33" s="15"/>
      <c r="C33" s="57">
        <v>21</v>
      </c>
      <c r="D33" s="15" t="s">
        <v>40</v>
      </c>
      <c r="E33" s="16"/>
      <c r="F33" s="59">
        <f>PRODUCT(F32,C33/100)</f>
        <v>0</v>
      </c>
      <c r="G33" s="27"/>
    </row>
    <row r="34" spans="1:8" s="62" customFormat="1" ht="19.5" customHeight="1" thickBot="1" x14ac:dyDescent="0.3">
      <c r="A34" s="60" t="s">
        <v>42</v>
      </c>
      <c r="B34" s="61"/>
      <c r="C34" s="61"/>
      <c r="D34" s="61"/>
      <c r="E34" s="211"/>
      <c r="F34" s="212">
        <f>SUM(F29:F33)</f>
        <v>0</v>
      </c>
      <c r="G34" s="213"/>
    </row>
    <row r="36" spans="1:8" x14ac:dyDescent="0.2">
      <c r="A36" s="63" t="s">
        <v>43</v>
      </c>
      <c r="B36" s="63"/>
      <c r="C36" s="63"/>
      <c r="D36" s="63"/>
      <c r="E36" s="63"/>
      <c r="F36" s="63"/>
      <c r="G36" s="63"/>
      <c r="H36" t="s">
        <v>4</v>
      </c>
    </row>
    <row r="37" spans="1:8" ht="14.25" customHeight="1" x14ac:dyDescent="0.2">
      <c r="A37" s="63"/>
      <c r="B37" s="189"/>
      <c r="C37" s="189"/>
      <c r="D37" s="189"/>
      <c r="E37" s="189"/>
      <c r="F37" s="189"/>
      <c r="G37" s="189"/>
      <c r="H37" t="s">
        <v>4</v>
      </c>
    </row>
    <row r="38" spans="1:8" ht="12.75" customHeight="1" x14ac:dyDescent="0.2">
      <c r="A38" s="64"/>
      <c r="B38" s="189"/>
      <c r="C38" s="189"/>
      <c r="D38" s="189"/>
      <c r="E38" s="189"/>
      <c r="F38" s="189"/>
      <c r="G38" s="189"/>
      <c r="H38" t="s">
        <v>4</v>
      </c>
    </row>
    <row r="39" spans="1:8" x14ac:dyDescent="0.2">
      <c r="A39" s="64"/>
      <c r="B39" s="189"/>
      <c r="C39" s="189"/>
      <c r="D39" s="189"/>
      <c r="E39" s="189"/>
      <c r="F39" s="189"/>
      <c r="G39" s="189"/>
      <c r="H39" t="s">
        <v>4</v>
      </c>
    </row>
    <row r="40" spans="1:8" x14ac:dyDescent="0.2">
      <c r="A40" s="64"/>
      <c r="B40" s="189"/>
      <c r="C40" s="189"/>
      <c r="D40" s="189"/>
      <c r="E40" s="189"/>
      <c r="F40" s="189"/>
      <c r="G40" s="189"/>
      <c r="H40" t="s">
        <v>4</v>
      </c>
    </row>
    <row r="41" spans="1:8" x14ac:dyDescent="0.2">
      <c r="A41" s="64"/>
      <c r="B41" s="189"/>
      <c r="C41" s="189"/>
      <c r="D41" s="189"/>
      <c r="E41" s="189"/>
      <c r="F41" s="189"/>
      <c r="G41" s="189"/>
      <c r="H41" t="s">
        <v>4</v>
      </c>
    </row>
    <row r="42" spans="1:8" x14ac:dyDescent="0.2">
      <c r="A42" s="64"/>
      <c r="B42" s="189"/>
      <c r="C42" s="189"/>
      <c r="D42" s="189"/>
      <c r="E42" s="189"/>
      <c r="F42" s="189"/>
      <c r="G42" s="189"/>
      <c r="H42" t="s">
        <v>4</v>
      </c>
    </row>
    <row r="43" spans="1:8" x14ac:dyDescent="0.2">
      <c r="A43" s="64"/>
      <c r="B43" s="189"/>
      <c r="C43" s="189"/>
      <c r="D43" s="189"/>
      <c r="E43" s="189"/>
      <c r="F43" s="189"/>
      <c r="G43" s="189"/>
      <c r="H43" t="s">
        <v>4</v>
      </c>
    </row>
    <row r="44" spans="1:8" x14ac:dyDescent="0.2">
      <c r="A44" s="64"/>
      <c r="B44" s="189"/>
      <c r="C44" s="189"/>
      <c r="D44" s="189"/>
      <c r="E44" s="189"/>
      <c r="F44" s="189"/>
      <c r="G44" s="189"/>
      <c r="H44" t="s">
        <v>4</v>
      </c>
    </row>
    <row r="45" spans="1:8" ht="3" customHeight="1" x14ac:dyDescent="0.2">
      <c r="A45" s="64"/>
      <c r="B45" s="189"/>
      <c r="C45" s="189"/>
      <c r="D45" s="189"/>
      <c r="E45" s="189"/>
      <c r="F45" s="189"/>
      <c r="G45" s="189"/>
      <c r="H45" t="s">
        <v>4</v>
      </c>
    </row>
    <row r="46" spans="1:8" x14ac:dyDescent="0.2">
      <c r="B46" s="183"/>
      <c r="C46" s="183"/>
      <c r="D46" s="183"/>
      <c r="E46" s="183"/>
      <c r="F46" s="183"/>
      <c r="G46" s="183"/>
    </row>
    <row r="47" spans="1:8" x14ac:dyDescent="0.2">
      <c r="B47" s="183"/>
      <c r="C47" s="183"/>
      <c r="D47" s="183"/>
      <c r="E47" s="183"/>
      <c r="F47" s="183"/>
      <c r="G47" s="183"/>
    </row>
    <row r="48" spans="1:8" x14ac:dyDescent="0.2">
      <c r="B48" s="183"/>
      <c r="C48" s="183"/>
      <c r="D48" s="183"/>
      <c r="E48" s="183"/>
      <c r="F48" s="183"/>
      <c r="G48" s="183"/>
    </row>
    <row r="49" spans="2:7" x14ac:dyDescent="0.2">
      <c r="B49" s="183"/>
      <c r="C49" s="183"/>
      <c r="D49" s="183"/>
      <c r="E49" s="183"/>
      <c r="F49" s="183"/>
      <c r="G49" s="183"/>
    </row>
    <row r="50" spans="2:7" x14ac:dyDescent="0.2">
      <c r="B50" s="183"/>
      <c r="C50" s="183"/>
      <c r="D50" s="183"/>
      <c r="E50" s="183"/>
      <c r="F50" s="183"/>
      <c r="G50" s="183"/>
    </row>
    <row r="51" spans="2:7" x14ac:dyDescent="0.2">
      <c r="B51" s="183"/>
      <c r="C51" s="183"/>
      <c r="D51" s="183"/>
      <c r="E51" s="183"/>
      <c r="F51" s="183"/>
      <c r="G51" s="183"/>
    </row>
    <row r="52" spans="2:7" x14ac:dyDescent="0.2">
      <c r="B52" s="183"/>
      <c r="C52" s="183"/>
      <c r="D52" s="183"/>
      <c r="E52" s="183"/>
      <c r="F52" s="183"/>
      <c r="G52" s="183"/>
    </row>
    <row r="53" spans="2:7" x14ac:dyDescent="0.2">
      <c r="B53" s="183"/>
      <c r="C53" s="183"/>
      <c r="D53" s="183"/>
      <c r="E53" s="183"/>
      <c r="F53" s="183"/>
      <c r="G53" s="183"/>
    </row>
    <row r="54" spans="2:7" x14ac:dyDescent="0.2">
      <c r="B54" s="183"/>
      <c r="C54" s="183"/>
      <c r="D54" s="183"/>
      <c r="E54" s="183"/>
      <c r="F54" s="183"/>
      <c r="G54" s="183"/>
    </row>
    <row r="55" spans="2:7" x14ac:dyDescent="0.2">
      <c r="B55" s="183"/>
      <c r="C55" s="183"/>
      <c r="D55" s="183"/>
      <c r="E55" s="183"/>
      <c r="F55" s="183"/>
      <c r="G55" s="183"/>
    </row>
  </sheetData>
  <sheetProtection password="EA73" sheet="1" objects="1" scenarios="1"/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H24" sqref="H2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90" t="s">
        <v>5</v>
      </c>
      <c r="B1" s="191"/>
      <c r="C1" s="65" t="str">
        <f>CONCATENATE(cislostavby," ",nazevstavby)</f>
        <v xml:space="preserve"> Oprava chodníků a místní komunikace v Dačicích.</v>
      </c>
      <c r="D1" s="66"/>
      <c r="E1" s="67"/>
      <c r="F1" s="66"/>
      <c r="G1" s="68"/>
      <c r="H1" s="69"/>
      <c r="I1" s="70"/>
    </row>
    <row r="2" spans="1:9" ht="13.5" thickBot="1" x14ac:dyDescent="0.25">
      <c r="A2" s="192" t="s">
        <v>1</v>
      </c>
      <c r="B2" s="193"/>
      <c r="C2" s="71" t="str">
        <f>CONCATENATE(cisloobjektu," ",nazevobjektu)</f>
        <v xml:space="preserve"> SO 102a oprava chodníků, výměna povrchu.</v>
      </c>
      <c r="D2" s="72"/>
      <c r="E2" s="73"/>
      <c r="F2" s="72"/>
      <c r="G2" s="194"/>
      <c r="H2" s="194"/>
      <c r="I2" s="195"/>
    </row>
    <row r="3" spans="1:9" ht="13.5" thickTop="1" x14ac:dyDescent="0.2">
      <c r="F3" s="11"/>
    </row>
    <row r="4" spans="1:9" ht="19.5" customHeight="1" x14ac:dyDescent="0.25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9" s="11" customFormat="1" x14ac:dyDescent="0.2">
      <c r="A7" s="171" t="str">
        <f>Položky!B7</f>
        <v>1</v>
      </c>
      <c r="B7" s="82" t="str">
        <f>Položky!C7</f>
        <v>Zemní práce</v>
      </c>
      <c r="C7" s="83"/>
      <c r="D7" s="84"/>
      <c r="E7" s="179">
        <f>Položky!BA31</f>
        <v>0</v>
      </c>
      <c r="F7" s="172">
        <f>Položky!BB31</f>
        <v>0</v>
      </c>
      <c r="G7" s="172">
        <f>Položky!BC31</f>
        <v>0</v>
      </c>
      <c r="H7" s="172">
        <f>Položky!BD31</f>
        <v>0</v>
      </c>
      <c r="I7" s="173">
        <f>Položky!BE31</f>
        <v>0</v>
      </c>
    </row>
    <row r="8" spans="1:9" s="11" customFormat="1" x14ac:dyDescent="0.2">
      <c r="A8" s="171" t="str">
        <f>Položky!B32</f>
        <v>2</v>
      </c>
      <c r="B8" s="82" t="str">
        <f>Položky!C32</f>
        <v>Základy,zvláštní zakládání</v>
      </c>
      <c r="C8" s="83"/>
      <c r="D8" s="84"/>
      <c r="E8" s="179">
        <f>Položky!BA40</f>
        <v>0</v>
      </c>
      <c r="F8" s="172">
        <f>Položky!BB40</f>
        <v>0</v>
      </c>
      <c r="G8" s="172">
        <f>Položky!BC40</f>
        <v>0</v>
      </c>
      <c r="H8" s="172">
        <f>Položky!BD40</f>
        <v>0</v>
      </c>
      <c r="I8" s="173">
        <f>Položky!BE40</f>
        <v>0</v>
      </c>
    </row>
    <row r="9" spans="1:9" s="11" customFormat="1" x14ac:dyDescent="0.2">
      <c r="A9" s="171" t="str">
        <f>Položky!B41</f>
        <v>5</v>
      </c>
      <c r="B9" s="82" t="str">
        <f>Položky!C41</f>
        <v>Komunikace</v>
      </c>
      <c r="C9" s="83"/>
      <c r="D9" s="84"/>
      <c r="E9" s="179">
        <f>Položky!BA54</f>
        <v>0</v>
      </c>
      <c r="F9" s="172">
        <f>Položky!BB54</f>
        <v>0</v>
      </c>
      <c r="G9" s="172">
        <f>Položky!BC54</f>
        <v>0</v>
      </c>
      <c r="H9" s="172">
        <f>Položky!BD54</f>
        <v>0</v>
      </c>
      <c r="I9" s="173">
        <f>Položky!BE54</f>
        <v>0</v>
      </c>
    </row>
    <row r="10" spans="1:9" s="11" customFormat="1" x14ac:dyDescent="0.2">
      <c r="A10" s="171" t="str">
        <f>Položky!B55</f>
        <v>8</v>
      </c>
      <c r="B10" s="82" t="str">
        <f>Položky!C55</f>
        <v>Trubní vedení</v>
      </c>
      <c r="C10" s="83"/>
      <c r="D10" s="84"/>
      <c r="E10" s="179">
        <f>Položky!BA62</f>
        <v>0</v>
      </c>
      <c r="F10" s="172">
        <f>Položky!BB62</f>
        <v>0</v>
      </c>
      <c r="G10" s="172">
        <f>Položky!BC62</f>
        <v>0</v>
      </c>
      <c r="H10" s="172">
        <f>Položky!BD62</f>
        <v>0</v>
      </c>
      <c r="I10" s="173">
        <f>Položky!BE62</f>
        <v>0</v>
      </c>
    </row>
    <row r="11" spans="1:9" s="11" customFormat="1" x14ac:dyDescent="0.2">
      <c r="A11" s="171" t="str">
        <f>Položky!B63</f>
        <v>91</v>
      </c>
      <c r="B11" s="82" t="str">
        <f>Položky!C63</f>
        <v>Doplňující práce na komunikaci</v>
      </c>
      <c r="C11" s="83"/>
      <c r="D11" s="84"/>
      <c r="E11" s="179">
        <f>Položky!BA90</f>
        <v>0</v>
      </c>
      <c r="F11" s="172">
        <f>Položky!BB90</f>
        <v>0</v>
      </c>
      <c r="G11" s="172">
        <f>Položky!BC90</f>
        <v>0</v>
      </c>
      <c r="H11" s="172">
        <f>Položky!BD90</f>
        <v>0</v>
      </c>
      <c r="I11" s="173">
        <f>Položky!BE90</f>
        <v>0</v>
      </c>
    </row>
    <row r="12" spans="1:9" s="11" customFormat="1" x14ac:dyDescent="0.2">
      <c r="A12" s="171" t="str">
        <f>Položky!B91</f>
        <v>99</v>
      </c>
      <c r="B12" s="82" t="str">
        <f>Položky!C91</f>
        <v>Staveništní přesun hmot</v>
      </c>
      <c r="C12" s="83"/>
      <c r="D12" s="84"/>
      <c r="E12" s="179">
        <f>Položky!BA94</f>
        <v>0</v>
      </c>
      <c r="F12" s="172">
        <f>Položky!BB94</f>
        <v>0</v>
      </c>
      <c r="G12" s="172">
        <f>Položky!BC94</f>
        <v>0</v>
      </c>
      <c r="H12" s="172">
        <f>Položky!BD94</f>
        <v>0</v>
      </c>
      <c r="I12" s="173">
        <f>Položky!BE94</f>
        <v>0</v>
      </c>
    </row>
    <row r="13" spans="1:9" s="11" customFormat="1" x14ac:dyDescent="0.2">
      <c r="A13" s="171" t="str">
        <f>Položky!B95</f>
        <v>M23</v>
      </c>
      <c r="B13" s="82" t="str">
        <f>Položky!C95</f>
        <v>Montáže potrubí</v>
      </c>
      <c r="C13" s="83"/>
      <c r="D13" s="84"/>
      <c r="E13" s="179">
        <f>Položky!BA109</f>
        <v>0</v>
      </c>
      <c r="F13" s="172">
        <f>Položky!BB109</f>
        <v>0</v>
      </c>
      <c r="G13" s="172">
        <f>Položky!BC109</f>
        <v>0</v>
      </c>
      <c r="H13" s="172">
        <f>Položky!BD109</f>
        <v>0</v>
      </c>
      <c r="I13" s="173">
        <f>Položky!BE109</f>
        <v>0</v>
      </c>
    </row>
    <row r="14" spans="1:9" s="11" customFormat="1" ht="13.5" thickBot="1" x14ac:dyDescent="0.25">
      <c r="A14" s="171" t="str">
        <f>Položky!B110</f>
        <v>M46</v>
      </c>
      <c r="B14" s="82" t="str">
        <f>Položky!C110</f>
        <v>Zemní práce při montážích</v>
      </c>
      <c r="C14" s="83"/>
      <c r="D14" s="84"/>
      <c r="E14" s="179">
        <f>Položky!BA125</f>
        <v>0</v>
      </c>
      <c r="F14" s="172">
        <f>Položky!BB125</f>
        <v>0</v>
      </c>
      <c r="G14" s="172">
        <f>Položky!BC125</f>
        <v>0</v>
      </c>
      <c r="H14" s="172">
        <f>Položky!BD125</f>
        <v>0</v>
      </c>
      <c r="I14" s="173">
        <f>Položky!BE125</f>
        <v>0</v>
      </c>
    </row>
    <row r="15" spans="1:9" s="89" customFormat="1" ht="13.5" thickBot="1" x14ac:dyDescent="0.25">
      <c r="A15" s="85"/>
      <c r="B15" s="77" t="s">
        <v>50</v>
      </c>
      <c r="C15" s="77"/>
      <c r="D15" s="86"/>
      <c r="E15" s="180">
        <f>SUM(E7:E14)</f>
        <v>0</v>
      </c>
      <c r="F15" s="87">
        <f>SUM(F7:F14)</f>
        <v>0</v>
      </c>
      <c r="G15" s="87">
        <f>SUM(G7:G14)</f>
        <v>0</v>
      </c>
      <c r="H15" s="87">
        <f>SUM(H7:H14)</f>
        <v>0</v>
      </c>
      <c r="I15" s="88">
        <f>SUM(I7:I14)</f>
        <v>0</v>
      </c>
    </row>
    <row r="16" spans="1:9" x14ac:dyDescent="0.2">
      <c r="A16" s="83"/>
      <c r="B16" s="83"/>
      <c r="C16" s="83"/>
      <c r="D16" s="83"/>
      <c r="E16" s="83"/>
      <c r="F16" s="83"/>
      <c r="G16" s="83"/>
      <c r="H16" s="83"/>
      <c r="I16" s="83"/>
    </row>
    <row r="17" spans="1:57" ht="19.5" customHeight="1" x14ac:dyDescent="0.25">
      <c r="A17" s="90" t="s">
        <v>51</v>
      </c>
      <c r="B17" s="90"/>
      <c r="C17" s="90"/>
      <c r="D17" s="90"/>
      <c r="E17" s="90"/>
      <c r="F17" s="90"/>
      <c r="G17" s="91"/>
      <c r="H17" s="90"/>
      <c r="I17" s="90"/>
      <c r="BA17" s="30"/>
      <c r="BB17" s="30"/>
      <c r="BC17" s="30"/>
      <c r="BD17" s="30"/>
      <c r="BE17" s="30"/>
    </row>
    <row r="18" spans="1:57" ht="13.5" thickBot="1" x14ac:dyDescent="0.25">
      <c r="A18" s="92"/>
      <c r="B18" s="92"/>
      <c r="C18" s="92"/>
      <c r="D18" s="92"/>
      <c r="E18" s="92"/>
      <c r="F18" s="92"/>
      <c r="G18" s="92"/>
      <c r="H18" s="92"/>
      <c r="I18" s="92"/>
    </row>
    <row r="19" spans="1:57" x14ac:dyDescent="0.2">
      <c r="A19" s="93" t="s">
        <v>52</v>
      </c>
      <c r="B19" s="94"/>
      <c r="C19" s="94"/>
      <c r="D19" s="95"/>
      <c r="E19" s="96" t="s">
        <v>53</v>
      </c>
      <c r="F19" s="97" t="s">
        <v>54</v>
      </c>
      <c r="G19" s="98" t="s">
        <v>55</v>
      </c>
      <c r="H19" s="99"/>
      <c r="I19" s="100" t="s">
        <v>53</v>
      </c>
    </row>
    <row r="20" spans="1:57" x14ac:dyDescent="0.2">
      <c r="A20" s="101"/>
      <c r="B20" s="102"/>
      <c r="C20" s="102"/>
      <c r="D20" s="103"/>
      <c r="E20" s="104"/>
      <c r="F20" s="105"/>
      <c r="G20" s="106">
        <f>CHOOSE(BA20+1,HSV+PSV,HSV+PSV+Mont,HSV+PSV+Dodavka+Mont,HSV,PSV,Mont,Dodavka,Mont+Dodavka,0)</f>
        <v>0</v>
      </c>
      <c r="H20" s="107"/>
      <c r="I20" s="108">
        <f>E20+F20*G20/100</f>
        <v>0</v>
      </c>
      <c r="BA20">
        <v>8</v>
      </c>
    </row>
    <row r="21" spans="1:57" ht="13.5" thickBot="1" x14ac:dyDescent="0.25">
      <c r="A21" s="109"/>
      <c r="B21" s="110" t="s">
        <v>56</v>
      </c>
      <c r="C21" s="111"/>
      <c r="D21" s="112"/>
      <c r="E21" s="113"/>
      <c r="F21" s="114"/>
      <c r="G21" s="114"/>
      <c r="H21" s="196">
        <f>SUM(H20:H20)</f>
        <v>0</v>
      </c>
      <c r="I21" s="197"/>
    </row>
    <row r="22" spans="1:57" x14ac:dyDescent="0.2">
      <c r="A22" s="92"/>
      <c r="B22" s="92"/>
      <c r="C22" s="92"/>
      <c r="D22" s="92"/>
      <c r="E22" s="92"/>
      <c r="F22" s="92"/>
      <c r="G22" s="92"/>
      <c r="H22" s="92"/>
      <c r="I22" s="92"/>
    </row>
    <row r="23" spans="1:57" x14ac:dyDescent="0.2">
      <c r="B23" s="89"/>
      <c r="F23" s="115"/>
      <c r="G23" s="116"/>
      <c r="H23" s="116"/>
      <c r="I23" s="117"/>
    </row>
    <row r="24" spans="1:57" x14ac:dyDescent="0.2">
      <c r="F24" s="115"/>
      <c r="G24" s="116"/>
      <c r="H24" s="116"/>
      <c r="I24" s="117"/>
    </row>
    <row r="25" spans="1:57" x14ac:dyDescent="0.2">
      <c r="F25" s="115"/>
      <c r="G25" s="116"/>
      <c r="H25" s="116"/>
      <c r="I25" s="117"/>
    </row>
    <row r="26" spans="1:57" x14ac:dyDescent="0.2">
      <c r="F26" s="115"/>
      <c r="G26" s="116"/>
      <c r="H26" s="116"/>
      <c r="I26" s="117"/>
    </row>
    <row r="27" spans="1:57" x14ac:dyDescent="0.2">
      <c r="F27" s="115"/>
      <c r="G27" s="116"/>
      <c r="H27" s="116"/>
      <c r="I27" s="117"/>
    </row>
    <row r="28" spans="1:57" x14ac:dyDescent="0.2">
      <c r="F28" s="115"/>
      <c r="G28" s="116"/>
      <c r="H28" s="116"/>
      <c r="I28" s="117"/>
    </row>
    <row r="29" spans="1:57" x14ac:dyDescent="0.2">
      <c r="F29" s="115"/>
      <c r="G29" s="116"/>
      <c r="H29" s="116"/>
      <c r="I29" s="117"/>
    </row>
    <row r="30" spans="1:57" x14ac:dyDescent="0.2">
      <c r="F30" s="115"/>
      <c r="G30" s="116"/>
      <c r="H30" s="116"/>
      <c r="I30" s="117"/>
    </row>
    <row r="31" spans="1:57" x14ac:dyDescent="0.2">
      <c r="F31" s="115"/>
      <c r="G31" s="116"/>
      <c r="H31" s="116"/>
      <c r="I31" s="117"/>
    </row>
    <row r="32" spans="1:57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  <row r="66" spans="6:9" x14ac:dyDescent="0.2">
      <c r="F66" s="115"/>
      <c r="G66" s="116"/>
      <c r="H66" s="116"/>
      <c r="I66" s="117"/>
    </row>
    <row r="67" spans="6:9" x14ac:dyDescent="0.2">
      <c r="F67" s="115"/>
      <c r="G67" s="116"/>
      <c r="H67" s="116"/>
      <c r="I67" s="117"/>
    </row>
    <row r="68" spans="6:9" x14ac:dyDescent="0.2">
      <c r="F68" s="115"/>
      <c r="G68" s="116"/>
      <c r="H68" s="116"/>
      <c r="I68" s="117"/>
    </row>
    <row r="69" spans="6:9" x14ac:dyDescent="0.2">
      <c r="F69" s="115"/>
      <c r="G69" s="116"/>
      <c r="H69" s="116"/>
      <c r="I69" s="117"/>
    </row>
    <row r="70" spans="6:9" x14ac:dyDescent="0.2">
      <c r="F70" s="115"/>
      <c r="G70" s="116"/>
      <c r="H70" s="116"/>
      <c r="I70" s="117"/>
    </row>
    <row r="71" spans="6:9" x14ac:dyDescent="0.2">
      <c r="F71" s="115"/>
      <c r="G71" s="116"/>
      <c r="H71" s="116"/>
      <c r="I71" s="117"/>
    </row>
    <row r="72" spans="6:9" x14ac:dyDescent="0.2">
      <c r="F72" s="115"/>
      <c r="G72" s="116"/>
      <c r="H72" s="116"/>
      <c r="I72" s="117"/>
    </row>
  </sheetData>
  <sheetProtection password="EA73" sheet="1" objects="1" scenarios="1"/>
  <mergeCells count="4">
    <mergeCell ref="A1:B1"/>
    <mergeCell ref="A2:B2"/>
    <mergeCell ref="G2:I2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98"/>
  <sheetViews>
    <sheetView showGridLines="0" showZeros="0" tabSelected="1" zoomScaleNormal="100" workbookViewId="0">
      <selection activeCell="I25" sqref="I25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65" customWidth="1"/>
    <col min="6" max="6" width="9.85546875" style="118" customWidth="1"/>
    <col min="7" max="7" width="13.85546875" style="118" customWidth="1"/>
    <col min="8" max="16384" width="9.140625" style="118"/>
  </cols>
  <sheetData>
    <row r="1" spans="1:104" ht="15.75" x14ac:dyDescent="0.25">
      <c r="A1" s="204" t="s">
        <v>57</v>
      </c>
      <c r="B1" s="204"/>
      <c r="C1" s="204"/>
      <c r="D1" s="204"/>
      <c r="E1" s="204"/>
      <c r="F1" s="204"/>
      <c r="G1" s="204"/>
    </row>
    <row r="2" spans="1:104" ht="13.5" thickBot="1" x14ac:dyDescent="0.25">
      <c r="A2" s="119"/>
      <c r="B2" s="120"/>
      <c r="C2" s="121"/>
      <c r="D2" s="121"/>
      <c r="E2" s="122"/>
      <c r="F2" s="121"/>
      <c r="G2" s="121"/>
    </row>
    <row r="3" spans="1:104" ht="13.5" thickTop="1" x14ac:dyDescent="0.2">
      <c r="A3" s="205" t="s">
        <v>5</v>
      </c>
      <c r="B3" s="206"/>
      <c r="C3" s="123" t="str">
        <f>CONCATENATE(cislostavby," ",nazevstavby)</f>
        <v xml:space="preserve"> Oprava chodníků a místní komunikace v Dačicích.</v>
      </c>
      <c r="D3" s="124"/>
      <c r="E3" s="125"/>
      <c r="F3" s="126">
        <f>Rekapitulace!H1</f>
        <v>0</v>
      </c>
      <c r="G3" s="127"/>
    </row>
    <row r="4" spans="1:104" ht="13.5" thickBot="1" x14ac:dyDescent="0.25">
      <c r="A4" s="207" t="s">
        <v>1</v>
      </c>
      <c r="B4" s="208"/>
      <c r="C4" s="128" t="str">
        <f>CONCATENATE(cisloobjektu," ",nazevobjektu)</f>
        <v xml:space="preserve"> SO 102a oprava chodníků, výměna povrchu.</v>
      </c>
      <c r="D4" s="129"/>
      <c r="E4" s="209"/>
      <c r="F4" s="209"/>
      <c r="G4" s="210"/>
    </row>
    <row r="5" spans="1:104" ht="13.5" thickTop="1" x14ac:dyDescent="0.2">
      <c r="A5" s="130"/>
      <c r="B5" s="131"/>
      <c r="C5" s="131"/>
      <c r="D5" s="119"/>
      <c r="E5" s="132"/>
      <c r="F5" s="119"/>
      <c r="G5" s="133"/>
    </row>
    <row r="6" spans="1:104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</row>
    <row r="7" spans="1:104" x14ac:dyDescent="0.2">
      <c r="A7" s="138" t="s">
        <v>65</v>
      </c>
      <c r="B7" s="139" t="s">
        <v>66</v>
      </c>
      <c r="C7" s="140" t="s">
        <v>67</v>
      </c>
      <c r="D7" s="141"/>
      <c r="E7" s="142"/>
      <c r="F7" s="142"/>
      <c r="G7" s="143"/>
      <c r="H7" s="144"/>
      <c r="I7" s="144"/>
      <c r="O7" s="145">
        <v>1</v>
      </c>
    </row>
    <row r="8" spans="1:104" x14ac:dyDescent="0.2">
      <c r="A8" s="146">
        <v>1</v>
      </c>
      <c r="B8" s="147" t="s">
        <v>71</v>
      </c>
      <c r="C8" s="148" t="s">
        <v>72</v>
      </c>
      <c r="D8" s="149" t="s">
        <v>73</v>
      </c>
      <c r="E8" s="150">
        <v>87.85</v>
      </c>
      <c r="F8" s="175"/>
      <c r="G8" s="151">
        <f>E8*F8</f>
        <v>0</v>
      </c>
      <c r="O8" s="145">
        <v>2</v>
      </c>
      <c r="AA8" s="118">
        <v>12</v>
      </c>
      <c r="AB8" s="118">
        <v>0</v>
      </c>
      <c r="AC8" s="118">
        <v>1</v>
      </c>
      <c r="AZ8" s="118">
        <v>1</v>
      </c>
      <c r="BA8" s="118">
        <f>IF(AZ8=1,G8,0)</f>
        <v>0</v>
      </c>
      <c r="BB8" s="118">
        <f>IF(AZ8=2,G8,0)</f>
        <v>0</v>
      </c>
      <c r="BC8" s="118">
        <f>IF(AZ8=3,G8,0)</f>
        <v>0</v>
      </c>
      <c r="BD8" s="118">
        <f>IF(AZ8=4,G8,0)</f>
        <v>0</v>
      </c>
      <c r="BE8" s="118">
        <f>IF(AZ8=5,G8,0)</f>
        <v>0</v>
      </c>
      <c r="CZ8" s="118">
        <v>0</v>
      </c>
    </row>
    <row r="9" spans="1:104" x14ac:dyDescent="0.2">
      <c r="A9" s="152"/>
      <c r="B9" s="153"/>
      <c r="C9" s="200" t="s">
        <v>74</v>
      </c>
      <c r="D9" s="201"/>
      <c r="E9" s="201"/>
      <c r="F9" s="201"/>
      <c r="G9" s="202"/>
      <c r="O9" s="145">
        <v>3</v>
      </c>
    </row>
    <row r="10" spans="1:104" x14ac:dyDescent="0.2">
      <c r="A10" s="152"/>
      <c r="B10" s="153"/>
      <c r="C10" s="198" t="s">
        <v>75</v>
      </c>
      <c r="D10" s="199"/>
      <c r="E10" s="154">
        <v>87.85</v>
      </c>
      <c r="F10" s="155"/>
      <c r="G10" s="156"/>
      <c r="M10" s="157" t="s">
        <v>75</v>
      </c>
      <c r="O10" s="145"/>
    </row>
    <row r="11" spans="1:104" ht="22.5" x14ac:dyDescent="0.2">
      <c r="A11" s="146">
        <v>2</v>
      </c>
      <c r="B11" s="147" t="s">
        <v>76</v>
      </c>
      <c r="C11" s="148" t="s">
        <v>77</v>
      </c>
      <c r="D11" s="149" t="s">
        <v>73</v>
      </c>
      <c r="E11" s="150">
        <v>88.388999999999996</v>
      </c>
      <c r="F11" s="175"/>
      <c r="G11" s="151">
        <f>E11*F11</f>
        <v>0</v>
      </c>
      <c r="O11" s="145">
        <v>2</v>
      </c>
      <c r="AA11" s="118">
        <v>12</v>
      </c>
      <c r="AB11" s="118">
        <v>0</v>
      </c>
      <c r="AC11" s="118">
        <v>2</v>
      </c>
      <c r="AZ11" s="118">
        <v>1</v>
      </c>
      <c r="BA11" s="118">
        <f>IF(AZ11=1,G11,0)</f>
        <v>0</v>
      </c>
      <c r="BB11" s="118">
        <f>IF(AZ11=2,G11,0)</f>
        <v>0</v>
      </c>
      <c r="BC11" s="118">
        <f>IF(AZ11=3,G11,0)</f>
        <v>0</v>
      </c>
      <c r="BD11" s="118">
        <f>IF(AZ11=4,G11,0)</f>
        <v>0</v>
      </c>
      <c r="BE11" s="118">
        <f>IF(AZ11=5,G11,0)</f>
        <v>0</v>
      </c>
      <c r="CZ11" s="118">
        <v>0</v>
      </c>
    </row>
    <row r="12" spans="1:104" x14ac:dyDescent="0.2">
      <c r="A12" s="152"/>
      <c r="B12" s="153"/>
      <c r="C12" s="200" t="s">
        <v>78</v>
      </c>
      <c r="D12" s="201"/>
      <c r="E12" s="201"/>
      <c r="F12" s="201"/>
      <c r="G12" s="202"/>
      <c r="O12" s="145">
        <v>3</v>
      </c>
    </row>
    <row r="13" spans="1:104" x14ac:dyDescent="0.2">
      <c r="A13" s="152"/>
      <c r="B13" s="153"/>
      <c r="C13" s="198" t="s">
        <v>79</v>
      </c>
      <c r="D13" s="199"/>
      <c r="E13" s="154">
        <v>57.582000000000001</v>
      </c>
      <c r="F13" s="155"/>
      <c r="G13" s="156"/>
      <c r="M13" s="157" t="s">
        <v>79</v>
      </c>
      <c r="O13" s="145"/>
    </row>
    <row r="14" spans="1:104" x14ac:dyDescent="0.2">
      <c r="A14" s="152"/>
      <c r="B14" s="153"/>
      <c r="C14" s="198" t="s">
        <v>80</v>
      </c>
      <c r="D14" s="199"/>
      <c r="E14" s="154">
        <v>30.806999999999999</v>
      </c>
      <c r="F14" s="155"/>
      <c r="G14" s="156"/>
      <c r="M14" s="157" t="s">
        <v>80</v>
      </c>
      <c r="O14" s="145"/>
    </row>
    <row r="15" spans="1:104" x14ac:dyDescent="0.2">
      <c r="A15" s="146">
        <v>3</v>
      </c>
      <c r="B15" s="147" t="s">
        <v>81</v>
      </c>
      <c r="C15" s="148" t="s">
        <v>82</v>
      </c>
      <c r="D15" s="149" t="s">
        <v>73</v>
      </c>
      <c r="E15" s="150">
        <v>44.194499999999998</v>
      </c>
      <c r="F15" s="175">
        <v>0</v>
      </c>
      <c r="G15" s="151">
        <f>E15*F15</f>
        <v>0</v>
      </c>
      <c r="O15" s="145">
        <v>2</v>
      </c>
      <c r="AA15" s="118">
        <v>12</v>
      </c>
      <c r="AB15" s="118">
        <v>0</v>
      </c>
      <c r="AC15" s="118">
        <v>3</v>
      </c>
      <c r="AZ15" s="118">
        <v>1</v>
      </c>
      <c r="BA15" s="118">
        <f>IF(AZ15=1,G15,0)</f>
        <v>0</v>
      </c>
      <c r="BB15" s="118">
        <f>IF(AZ15=2,G15,0)</f>
        <v>0</v>
      </c>
      <c r="BC15" s="118">
        <f>IF(AZ15=3,G15,0)</f>
        <v>0</v>
      </c>
      <c r="BD15" s="118">
        <f>IF(AZ15=4,G15,0)</f>
        <v>0</v>
      </c>
      <c r="BE15" s="118">
        <f>IF(AZ15=5,G15,0)</f>
        <v>0</v>
      </c>
      <c r="CZ15" s="118">
        <v>0</v>
      </c>
    </row>
    <row r="16" spans="1:104" ht="27" customHeight="1" x14ac:dyDescent="0.2">
      <c r="A16" s="152"/>
      <c r="B16" s="153"/>
      <c r="C16" s="200" t="s">
        <v>83</v>
      </c>
      <c r="D16" s="201"/>
      <c r="E16" s="201"/>
      <c r="F16" s="201"/>
      <c r="G16" s="202"/>
      <c r="O16" s="145">
        <v>3</v>
      </c>
    </row>
    <row r="17" spans="1:104" x14ac:dyDescent="0.2">
      <c r="A17" s="152"/>
      <c r="B17" s="153"/>
      <c r="C17" s="200"/>
      <c r="D17" s="201"/>
      <c r="E17" s="201"/>
      <c r="F17" s="201"/>
      <c r="G17" s="202"/>
      <c r="O17" s="145">
        <v>3</v>
      </c>
    </row>
    <row r="18" spans="1:104" x14ac:dyDescent="0.2">
      <c r="A18" s="152"/>
      <c r="B18" s="153"/>
      <c r="C18" s="198" t="s">
        <v>84</v>
      </c>
      <c r="D18" s="199"/>
      <c r="E18" s="154">
        <v>44.194499999999998</v>
      </c>
      <c r="F18" s="155"/>
      <c r="G18" s="156"/>
      <c r="M18" s="157" t="s">
        <v>84</v>
      </c>
      <c r="O18" s="145"/>
    </row>
    <row r="19" spans="1:104" x14ac:dyDescent="0.2">
      <c r="A19" s="146">
        <v>4</v>
      </c>
      <c r="B19" s="147" t="s">
        <v>85</v>
      </c>
      <c r="C19" s="148" t="s">
        <v>86</v>
      </c>
      <c r="D19" s="149" t="s">
        <v>73</v>
      </c>
      <c r="E19" s="150">
        <v>25.987500000000001</v>
      </c>
      <c r="F19" s="175">
        <v>0</v>
      </c>
      <c r="G19" s="151">
        <f>E19*F19</f>
        <v>0</v>
      </c>
      <c r="O19" s="145">
        <v>2</v>
      </c>
      <c r="AA19" s="118">
        <v>12</v>
      </c>
      <c r="AB19" s="118">
        <v>0</v>
      </c>
      <c r="AC19" s="118">
        <v>4</v>
      </c>
      <c r="AZ19" s="118">
        <v>1</v>
      </c>
      <c r="BA19" s="118">
        <f>IF(AZ19=1,G19,0)</f>
        <v>0</v>
      </c>
      <c r="BB19" s="118">
        <f>IF(AZ19=2,G19,0)</f>
        <v>0</v>
      </c>
      <c r="BC19" s="118">
        <f>IF(AZ19=3,G19,0)</f>
        <v>0</v>
      </c>
      <c r="BD19" s="118">
        <f>IF(AZ19=4,G19,0)</f>
        <v>0</v>
      </c>
      <c r="BE19" s="118">
        <f>IF(AZ19=5,G19,0)</f>
        <v>0</v>
      </c>
      <c r="CZ19" s="118">
        <v>0</v>
      </c>
    </row>
    <row r="20" spans="1:104" x14ac:dyDescent="0.2">
      <c r="A20" s="152"/>
      <c r="B20" s="153"/>
      <c r="C20" s="200" t="s">
        <v>87</v>
      </c>
      <c r="D20" s="201"/>
      <c r="E20" s="201"/>
      <c r="F20" s="201"/>
      <c r="G20" s="202"/>
      <c r="J20" s="178"/>
      <c r="O20" s="145">
        <v>3</v>
      </c>
    </row>
    <row r="21" spans="1:104" x14ac:dyDescent="0.2">
      <c r="A21" s="152"/>
      <c r="B21" s="153"/>
      <c r="C21" s="198" t="s">
        <v>88</v>
      </c>
      <c r="D21" s="199"/>
      <c r="E21" s="154">
        <v>25.987500000000001</v>
      </c>
      <c r="F21" s="155"/>
      <c r="G21" s="156"/>
      <c r="M21" s="157" t="s">
        <v>88</v>
      </c>
      <c r="O21" s="145"/>
    </row>
    <row r="22" spans="1:104" ht="22.5" x14ac:dyDescent="0.2">
      <c r="A22" s="146">
        <v>5</v>
      </c>
      <c r="B22" s="147" t="s">
        <v>89</v>
      </c>
      <c r="C22" s="148" t="s">
        <v>90</v>
      </c>
      <c r="D22" s="149" t="s">
        <v>91</v>
      </c>
      <c r="E22" s="150">
        <v>175.85</v>
      </c>
      <c r="F22" s="175"/>
      <c r="G22" s="151">
        <f>E22*F22</f>
        <v>0</v>
      </c>
      <c r="O22" s="145">
        <v>2</v>
      </c>
      <c r="AA22" s="118">
        <v>12</v>
      </c>
      <c r="AB22" s="118">
        <v>0</v>
      </c>
      <c r="AC22" s="118">
        <v>5</v>
      </c>
      <c r="AZ22" s="118">
        <v>1</v>
      </c>
      <c r="BA22" s="118">
        <f>IF(AZ22=1,G22,0)</f>
        <v>0</v>
      </c>
      <c r="BB22" s="118">
        <f>IF(AZ22=2,G22,0)</f>
        <v>0</v>
      </c>
      <c r="BC22" s="118">
        <f>IF(AZ22=3,G22,0)</f>
        <v>0</v>
      </c>
      <c r="BD22" s="118">
        <f>IF(AZ22=4,G22,0)</f>
        <v>0</v>
      </c>
      <c r="BE22" s="118">
        <f>IF(AZ22=5,G22,0)</f>
        <v>0</v>
      </c>
      <c r="CZ22" s="118">
        <v>3.0000000000000001E-5</v>
      </c>
    </row>
    <row r="23" spans="1:104" x14ac:dyDescent="0.2">
      <c r="A23" s="152"/>
      <c r="B23" s="153"/>
      <c r="C23" s="200" t="s">
        <v>92</v>
      </c>
      <c r="D23" s="201"/>
      <c r="E23" s="201"/>
      <c r="F23" s="201"/>
      <c r="G23" s="202"/>
      <c r="O23" s="145">
        <v>3</v>
      </c>
    </row>
    <row r="24" spans="1:104" x14ac:dyDescent="0.2">
      <c r="A24" s="152"/>
      <c r="B24" s="153"/>
      <c r="C24" s="198" t="s">
        <v>93</v>
      </c>
      <c r="D24" s="199"/>
      <c r="E24" s="154">
        <v>175.85</v>
      </c>
      <c r="F24" s="155"/>
      <c r="G24" s="156"/>
      <c r="M24" s="157" t="s">
        <v>93</v>
      </c>
      <c r="O24" s="145"/>
    </row>
    <row r="25" spans="1:104" ht="22.5" x14ac:dyDescent="0.2">
      <c r="A25" s="146">
        <v>6</v>
      </c>
      <c r="B25" s="147" t="s">
        <v>94</v>
      </c>
      <c r="C25" s="148" t="s">
        <v>95</v>
      </c>
      <c r="D25" s="149" t="s">
        <v>91</v>
      </c>
      <c r="E25" s="150">
        <v>472.22</v>
      </c>
      <c r="F25" s="175">
        <v>0</v>
      </c>
      <c r="G25" s="151">
        <f>E25*F25</f>
        <v>0</v>
      </c>
      <c r="O25" s="145">
        <v>2</v>
      </c>
      <c r="AA25" s="118">
        <v>12</v>
      </c>
      <c r="AB25" s="118">
        <v>0</v>
      </c>
      <c r="AC25" s="118">
        <v>6</v>
      </c>
      <c r="AZ25" s="118">
        <v>1</v>
      </c>
      <c r="BA25" s="118">
        <f>IF(AZ25=1,G25,0)</f>
        <v>0</v>
      </c>
      <c r="BB25" s="118">
        <f>IF(AZ25=2,G25,0)</f>
        <v>0</v>
      </c>
      <c r="BC25" s="118">
        <f>IF(AZ25=3,G25,0)</f>
        <v>0</v>
      </c>
      <c r="BD25" s="118">
        <f>IF(AZ25=4,G25,0)</f>
        <v>0</v>
      </c>
      <c r="BE25" s="118">
        <f>IF(AZ25=5,G25,0)</f>
        <v>0</v>
      </c>
      <c r="CZ25" s="118">
        <v>0</v>
      </c>
    </row>
    <row r="26" spans="1:104" x14ac:dyDescent="0.2">
      <c r="A26" s="152"/>
      <c r="B26" s="153"/>
      <c r="C26" s="200" t="s">
        <v>96</v>
      </c>
      <c r="D26" s="201"/>
      <c r="E26" s="201"/>
      <c r="F26" s="201"/>
      <c r="G26" s="202"/>
      <c r="O26" s="145">
        <v>3</v>
      </c>
    </row>
    <row r="27" spans="1:104" x14ac:dyDescent="0.2">
      <c r="A27" s="152"/>
      <c r="B27" s="153"/>
      <c r="C27" s="198" t="s">
        <v>97</v>
      </c>
      <c r="D27" s="199"/>
      <c r="E27" s="154">
        <v>472.22</v>
      </c>
      <c r="F27" s="155"/>
      <c r="G27" s="156"/>
      <c r="M27" s="157" t="s">
        <v>97</v>
      </c>
      <c r="O27" s="145"/>
    </row>
    <row r="28" spans="1:104" x14ac:dyDescent="0.2">
      <c r="A28" s="146">
        <v>7</v>
      </c>
      <c r="B28" s="147" t="s">
        <v>98</v>
      </c>
      <c r="C28" s="148" t="s">
        <v>99</v>
      </c>
      <c r="D28" s="149" t="s">
        <v>91</v>
      </c>
      <c r="E28" s="150">
        <v>156.76750000000001</v>
      </c>
      <c r="F28" s="175">
        <v>0</v>
      </c>
      <c r="G28" s="151">
        <f>E28*F28</f>
        <v>0</v>
      </c>
      <c r="O28" s="145">
        <v>2</v>
      </c>
      <c r="AA28" s="118">
        <v>12</v>
      </c>
      <c r="AB28" s="118">
        <v>0</v>
      </c>
      <c r="AC28" s="118">
        <v>7</v>
      </c>
      <c r="AZ28" s="118">
        <v>1</v>
      </c>
      <c r="BA28" s="118">
        <f>IF(AZ28=1,G28,0)</f>
        <v>0</v>
      </c>
      <c r="BB28" s="118">
        <f>IF(AZ28=2,G28,0)</f>
        <v>0</v>
      </c>
      <c r="BC28" s="118">
        <f>IF(AZ28=3,G28,0)</f>
        <v>0</v>
      </c>
      <c r="BD28" s="118">
        <f>IF(AZ28=4,G28,0)</f>
        <v>0</v>
      </c>
      <c r="BE28" s="118">
        <f>IF(AZ28=5,G28,0)</f>
        <v>0</v>
      </c>
      <c r="CZ28" s="118">
        <v>0</v>
      </c>
    </row>
    <row r="29" spans="1:104" x14ac:dyDescent="0.2">
      <c r="A29" s="152"/>
      <c r="B29" s="153"/>
      <c r="C29" s="200" t="s">
        <v>100</v>
      </c>
      <c r="D29" s="201"/>
      <c r="E29" s="201"/>
      <c r="F29" s="201"/>
      <c r="G29" s="202"/>
      <c r="O29" s="145">
        <v>3</v>
      </c>
    </row>
    <row r="30" spans="1:104" x14ac:dyDescent="0.2">
      <c r="A30" s="152"/>
      <c r="B30" s="153"/>
      <c r="C30" s="198" t="s">
        <v>101</v>
      </c>
      <c r="D30" s="199"/>
      <c r="E30" s="154">
        <v>156.76750000000001</v>
      </c>
      <c r="F30" s="155"/>
      <c r="G30" s="156"/>
      <c r="M30" s="157" t="s">
        <v>101</v>
      </c>
      <c r="O30" s="145"/>
    </row>
    <row r="31" spans="1:104" x14ac:dyDescent="0.2">
      <c r="A31" s="158"/>
      <c r="B31" s="159" t="s">
        <v>68</v>
      </c>
      <c r="C31" s="160" t="str">
        <f>CONCATENATE(B7," ",C7)</f>
        <v>1 Zemní práce</v>
      </c>
      <c r="D31" s="158"/>
      <c r="E31" s="161"/>
      <c r="F31" s="161"/>
      <c r="G31" s="177">
        <f>SUM(G7:G30)</f>
        <v>0</v>
      </c>
      <c r="O31" s="145">
        <v>4</v>
      </c>
      <c r="BA31" s="162">
        <f>SUM(BA7:BA30)</f>
        <v>0</v>
      </c>
      <c r="BB31" s="162">
        <f>SUM(BB7:BB30)</f>
        <v>0</v>
      </c>
      <c r="BC31" s="162">
        <f>SUM(BC7:BC30)</f>
        <v>0</v>
      </c>
      <c r="BD31" s="162">
        <f>SUM(BD7:BD30)</f>
        <v>0</v>
      </c>
      <c r="BE31" s="162">
        <f>SUM(BE7:BE30)</f>
        <v>0</v>
      </c>
    </row>
    <row r="32" spans="1:104" x14ac:dyDescent="0.2">
      <c r="A32" s="138" t="s">
        <v>65</v>
      </c>
      <c r="B32" s="139" t="s">
        <v>102</v>
      </c>
      <c r="C32" s="140" t="s">
        <v>103</v>
      </c>
      <c r="D32" s="141"/>
      <c r="E32" s="142"/>
      <c r="F32" s="142"/>
      <c r="G32" s="143"/>
      <c r="H32" s="144"/>
      <c r="I32" s="144"/>
      <c r="O32" s="145">
        <v>1</v>
      </c>
    </row>
    <row r="33" spans="1:104" x14ac:dyDescent="0.2">
      <c r="A33" s="146">
        <v>8</v>
      </c>
      <c r="B33" s="147" t="s">
        <v>104</v>
      </c>
      <c r="C33" s="148" t="s">
        <v>105</v>
      </c>
      <c r="D33" s="149" t="s">
        <v>73</v>
      </c>
      <c r="E33" s="150">
        <v>4.8000000000000001E-2</v>
      </c>
      <c r="F33" s="175">
        <v>0</v>
      </c>
      <c r="G33" s="151">
        <f>E33*F33</f>
        <v>0</v>
      </c>
      <c r="O33" s="145">
        <v>2</v>
      </c>
      <c r="AA33" s="118">
        <v>12</v>
      </c>
      <c r="AB33" s="118">
        <v>0</v>
      </c>
      <c r="AC33" s="118">
        <v>8</v>
      </c>
      <c r="AZ33" s="118">
        <v>1</v>
      </c>
      <c r="BA33" s="118">
        <f>IF(AZ33=1,G33,0)</f>
        <v>0</v>
      </c>
      <c r="BB33" s="118">
        <f>IF(AZ33=2,G33,0)</f>
        <v>0</v>
      </c>
      <c r="BC33" s="118">
        <f>IF(AZ33=3,G33,0)</f>
        <v>0</v>
      </c>
      <c r="BD33" s="118">
        <f>IF(AZ33=4,G33,0)</f>
        <v>0</v>
      </c>
      <c r="BE33" s="118">
        <f>IF(AZ33=5,G33,0)</f>
        <v>0</v>
      </c>
      <c r="CZ33" s="118">
        <v>2.5249999999999999</v>
      </c>
    </row>
    <row r="34" spans="1:104" x14ac:dyDescent="0.2">
      <c r="A34" s="152"/>
      <c r="B34" s="153"/>
      <c r="C34" s="200" t="s">
        <v>106</v>
      </c>
      <c r="D34" s="201"/>
      <c r="E34" s="201"/>
      <c r="F34" s="201"/>
      <c r="G34" s="202"/>
      <c r="O34" s="145">
        <v>3</v>
      </c>
    </row>
    <row r="35" spans="1:104" x14ac:dyDescent="0.2">
      <c r="A35" s="152"/>
      <c r="B35" s="153"/>
      <c r="C35" s="198" t="s">
        <v>107</v>
      </c>
      <c r="D35" s="199"/>
      <c r="E35" s="154">
        <v>2.4E-2</v>
      </c>
      <c r="F35" s="155"/>
      <c r="G35" s="156"/>
      <c r="M35" s="157" t="s">
        <v>107</v>
      </c>
      <c r="O35" s="145"/>
    </row>
    <row r="36" spans="1:104" x14ac:dyDescent="0.2">
      <c r="A36" s="152"/>
      <c r="B36" s="153"/>
      <c r="C36" s="198" t="s">
        <v>107</v>
      </c>
      <c r="D36" s="199"/>
      <c r="E36" s="154">
        <v>2.4E-2</v>
      </c>
      <c r="F36" s="155"/>
      <c r="G36" s="156"/>
      <c r="M36" s="157" t="s">
        <v>107</v>
      </c>
      <c r="O36" s="145"/>
    </row>
    <row r="37" spans="1:104" ht="22.5" x14ac:dyDescent="0.2">
      <c r="A37" s="146">
        <v>9</v>
      </c>
      <c r="B37" s="147" t="s">
        <v>108</v>
      </c>
      <c r="C37" s="148" t="s">
        <v>109</v>
      </c>
      <c r="D37" s="149" t="s">
        <v>110</v>
      </c>
      <c r="E37" s="150">
        <v>2</v>
      </c>
      <c r="F37" s="175"/>
      <c r="G37" s="151">
        <f>E37*F37</f>
        <v>0</v>
      </c>
      <c r="O37" s="145">
        <v>2</v>
      </c>
      <c r="AA37" s="118">
        <v>12</v>
      </c>
      <c r="AB37" s="118">
        <v>1</v>
      </c>
      <c r="AC37" s="118">
        <v>9</v>
      </c>
      <c r="AZ37" s="118">
        <v>1</v>
      </c>
      <c r="BA37" s="118">
        <f>IF(AZ37=1,G37,0)</f>
        <v>0</v>
      </c>
      <c r="BB37" s="118">
        <f>IF(AZ37=2,G37,0)</f>
        <v>0</v>
      </c>
      <c r="BC37" s="118">
        <f>IF(AZ37=3,G37,0)</f>
        <v>0</v>
      </c>
      <c r="BD37" s="118">
        <f>IF(AZ37=4,G37,0)</f>
        <v>0</v>
      </c>
      <c r="BE37" s="118">
        <f>IF(AZ37=5,G37,0)</f>
        <v>0</v>
      </c>
      <c r="CZ37" s="118">
        <v>5.6000000000000001E-2</v>
      </c>
    </row>
    <row r="38" spans="1:104" x14ac:dyDescent="0.2">
      <c r="A38" s="152"/>
      <c r="B38" s="153"/>
      <c r="C38" s="200" t="s">
        <v>111</v>
      </c>
      <c r="D38" s="201"/>
      <c r="E38" s="201"/>
      <c r="F38" s="201"/>
      <c r="G38" s="202"/>
      <c r="O38" s="145">
        <v>3</v>
      </c>
    </row>
    <row r="39" spans="1:104" x14ac:dyDescent="0.2">
      <c r="A39" s="152"/>
      <c r="B39" s="153"/>
      <c r="C39" s="198">
        <v>2</v>
      </c>
      <c r="D39" s="199"/>
      <c r="E39" s="154">
        <v>2</v>
      </c>
      <c r="F39" s="155"/>
      <c r="G39" s="156"/>
      <c r="M39" s="157">
        <v>2</v>
      </c>
      <c r="O39" s="145"/>
    </row>
    <row r="40" spans="1:104" x14ac:dyDescent="0.2">
      <c r="A40" s="158"/>
      <c r="B40" s="159" t="s">
        <v>68</v>
      </c>
      <c r="C40" s="160" t="str">
        <f>CONCATENATE(B32," ",C32)</f>
        <v>2 Základy,zvláštní zakládání</v>
      </c>
      <c r="D40" s="158"/>
      <c r="E40" s="161"/>
      <c r="F40" s="161"/>
      <c r="G40" s="177">
        <f>SUM(G32:G39)</f>
        <v>0</v>
      </c>
      <c r="O40" s="145">
        <v>4</v>
      </c>
      <c r="BA40" s="162">
        <f>SUM(BA32:BA39)</f>
        <v>0</v>
      </c>
      <c r="BB40" s="162">
        <f>SUM(BB32:BB39)</f>
        <v>0</v>
      </c>
      <c r="BC40" s="162">
        <f>SUM(BC32:BC39)</f>
        <v>0</v>
      </c>
      <c r="BD40" s="162">
        <f>SUM(BD32:BD39)</f>
        <v>0</v>
      </c>
      <c r="BE40" s="162">
        <f>SUM(BE32:BE39)</f>
        <v>0</v>
      </c>
    </row>
    <row r="41" spans="1:104" x14ac:dyDescent="0.2">
      <c r="A41" s="138" t="s">
        <v>65</v>
      </c>
      <c r="B41" s="139" t="s">
        <v>112</v>
      </c>
      <c r="C41" s="140" t="s">
        <v>113</v>
      </c>
      <c r="D41" s="141"/>
      <c r="E41" s="142"/>
      <c r="F41" s="142"/>
      <c r="G41" s="143"/>
      <c r="H41" s="144"/>
      <c r="I41" s="144"/>
      <c r="O41" s="145">
        <v>1</v>
      </c>
    </row>
    <row r="42" spans="1:104" x14ac:dyDescent="0.2">
      <c r="A42" s="146">
        <v>10</v>
      </c>
      <c r="B42" s="147" t="s">
        <v>114</v>
      </c>
      <c r="C42" s="148" t="s">
        <v>115</v>
      </c>
      <c r="D42" s="149" t="s">
        <v>91</v>
      </c>
      <c r="E42" s="150">
        <v>857.51</v>
      </c>
      <c r="F42" s="175"/>
      <c r="G42" s="151">
        <f>E42*F42</f>
        <v>0</v>
      </c>
      <c r="O42" s="145">
        <v>2</v>
      </c>
      <c r="AA42" s="118">
        <v>12</v>
      </c>
      <c r="AB42" s="118">
        <v>0</v>
      </c>
      <c r="AC42" s="118">
        <v>10</v>
      </c>
      <c r="AZ42" s="118">
        <v>1</v>
      </c>
      <c r="BA42" s="118">
        <f>IF(AZ42=1,G42,0)</f>
        <v>0</v>
      </c>
      <c r="BB42" s="118">
        <f>IF(AZ42=2,G42,0)</f>
        <v>0</v>
      </c>
      <c r="BC42" s="118">
        <f>IF(AZ42=3,G42,0)</f>
        <v>0</v>
      </c>
      <c r="BD42" s="118">
        <f>IF(AZ42=4,G42,0)</f>
        <v>0</v>
      </c>
      <c r="BE42" s="118">
        <f>IF(AZ42=5,G42,0)</f>
        <v>0</v>
      </c>
      <c r="CZ42" s="118">
        <v>7.3899999999999993E-2</v>
      </c>
    </row>
    <row r="43" spans="1:104" x14ac:dyDescent="0.2">
      <c r="A43" s="152"/>
      <c r="B43" s="153"/>
      <c r="C43" s="200" t="s">
        <v>116</v>
      </c>
      <c r="D43" s="201"/>
      <c r="E43" s="201"/>
      <c r="F43" s="201"/>
      <c r="G43" s="202"/>
      <c r="O43" s="145">
        <v>3</v>
      </c>
    </row>
    <row r="44" spans="1:104" x14ac:dyDescent="0.2">
      <c r="A44" s="152"/>
      <c r="B44" s="153"/>
      <c r="C44" s="198" t="s">
        <v>117</v>
      </c>
      <c r="D44" s="199"/>
      <c r="E44" s="154">
        <v>857.51</v>
      </c>
      <c r="F44" s="155"/>
      <c r="G44" s="156"/>
      <c r="M44" s="157" t="s">
        <v>117</v>
      </c>
      <c r="O44" s="145"/>
    </row>
    <row r="45" spans="1:104" x14ac:dyDescent="0.2">
      <c r="A45" s="146">
        <v>11</v>
      </c>
      <c r="B45" s="147" t="s">
        <v>118</v>
      </c>
      <c r="C45" s="148" t="s">
        <v>119</v>
      </c>
      <c r="D45" s="149" t="s">
        <v>91</v>
      </c>
      <c r="E45" s="150">
        <v>837</v>
      </c>
      <c r="F45" s="175">
        <v>0</v>
      </c>
      <c r="G45" s="151">
        <f>E45*F45</f>
        <v>0</v>
      </c>
      <c r="O45" s="145">
        <v>2</v>
      </c>
      <c r="AA45" s="118">
        <v>12</v>
      </c>
      <c r="AB45" s="118">
        <v>1</v>
      </c>
      <c r="AC45" s="118">
        <v>11</v>
      </c>
      <c r="AZ45" s="118">
        <v>1</v>
      </c>
      <c r="BA45" s="118">
        <f>IF(AZ45=1,G45,0)</f>
        <v>0</v>
      </c>
      <c r="BB45" s="118">
        <f>IF(AZ45=2,G45,0)</f>
        <v>0</v>
      </c>
      <c r="BC45" s="118">
        <f>IF(AZ45=3,G45,0)</f>
        <v>0</v>
      </c>
      <c r="BD45" s="118">
        <f>IF(AZ45=4,G45,0)</f>
        <v>0</v>
      </c>
      <c r="BE45" s="118">
        <f>IF(AZ45=5,G45,0)</f>
        <v>0</v>
      </c>
      <c r="CZ45" s="118">
        <v>0.152</v>
      </c>
    </row>
    <row r="46" spans="1:104" x14ac:dyDescent="0.2">
      <c r="A46" s="152"/>
      <c r="B46" s="153"/>
      <c r="C46" s="200" t="s">
        <v>120</v>
      </c>
      <c r="D46" s="201"/>
      <c r="E46" s="201"/>
      <c r="F46" s="201"/>
      <c r="G46" s="202"/>
      <c r="O46" s="145">
        <v>3</v>
      </c>
    </row>
    <row r="47" spans="1:104" x14ac:dyDescent="0.2">
      <c r="A47" s="152"/>
      <c r="B47" s="153"/>
      <c r="C47" s="198" t="s">
        <v>121</v>
      </c>
      <c r="D47" s="199"/>
      <c r="E47" s="154">
        <v>836.71429999999998</v>
      </c>
      <c r="F47" s="155"/>
      <c r="G47" s="156"/>
      <c r="M47" s="157" t="s">
        <v>121</v>
      </c>
      <c r="O47" s="145"/>
    </row>
    <row r="48" spans="1:104" x14ac:dyDescent="0.2">
      <c r="A48" s="152"/>
      <c r="B48" s="153"/>
      <c r="C48" s="198" t="s">
        <v>122</v>
      </c>
      <c r="D48" s="199"/>
      <c r="E48" s="154">
        <v>0.28570000000000001</v>
      </c>
      <c r="F48" s="155"/>
      <c r="G48" s="156"/>
      <c r="M48" s="157" t="s">
        <v>122</v>
      </c>
      <c r="O48" s="145"/>
    </row>
    <row r="49" spans="1:104" x14ac:dyDescent="0.2">
      <c r="A49" s="146">
        <v>12</v>
      </c>
      <c r="B49" s="147" t="s">
        <v>123</v>
      </c>
      <c r="C49" s="148" t="s">
        <v>124</v>
      </c>
      <c r="D49" s="149" t="s">
        <v>91</v>
      </c>
      <c r="E49" s="150">
        <v>30</v>
      </c>
      <c r="F49" s="175">
        <v>0</v>
      </c>
      <c r="G49" s="151">
        <f>E49*F49</f>
        <v>0</v>
      </c>
      <c r="O49" s="145">
        <v>2</v>
      </c>
      <c r="AA49" s="118">
        <v>12</v>
      </c>
      <c r="AB49" s="118">
        <v>1</v>
      </c>
      <c r="AC49" s="118">
        <v>12</v>
      </c>
      <c r="AZ49" s="118">
        <v>1</v>
      </c>
      <c r="BA49" s="118">
        <f>IF(AZ49=1,G49,0)</f>
        <v>0</v>
      </c>
      <c r="BB49" s="118">
        <f>IF(AZ49=2,G49,0)</f>
        <v>0</v>
      </c>
      <c r="BC49" s="118">
        <f>IF(AZ49=3,G49,0)</f>
        <v>0</v>
      </c>
      <c r="BD49" s="118">
        <f>IF(AZ49=4,G49,0)</f>
        <v>0</v>
      </c>
      <c r="BE49" s="118">
        <f>IF(AZ49=5,G49,0)</f>
        <v>0</v>
      </c>
      <c r="CZ49" s="118">
        <v>0.152</v>
      </c>
    </row>
    <row r="50" spans="1:104" ht="24" customHeight="1" x14ac:dyDescent="0.2">
      <c r="A50" s="152"/>
      <c r="B50" s="153"/>
      <c r="C50" s="200" t="s">
        <v>125</v>
      </c>
      <c r="D50" s="201"/>
      <c r="E50" s="201"/>
      <c r="F50" s="201"/>
      <c r="G50" s="202"/>
      <c r="O50" s="145">
        <v>3</v>
      </c>
    </row>
    <row r="51" spans="1:104" x14ac:dyDescent="0.2">
      <c r="A51" s="152"/>
      <c r="B51" s="153"/>
      <c r="C51" s="200"/>
      <c r="D51" s="201"/>
      <c r="E51" s="201"/>
      <c r="F51" s="201"/>
      <c r="G51" s="202"/>
      <c r="O51" s="145">
        <v>3</v>
      </c>
    </row>
    <row r="52" spans="1:104" x14ac:dyDescent="0.2">
      <c r="A52" s="152"/>
      <c r="B52" s="153"/>
      <c r="C52" s="198" t="s">
        <v>126</v>
      </c>
      <c r="D52" s="199"/>
      <c r="E52" s="154">
        <v>29.370799999999999</v>
      </c>
      <c r="F52" s="155"/>
      <c r="G52" s="156"/>
      <c r="M52" s="157" t="s">
        <v>126</v>
      </c>
      <c r="O52" s="145"/>
    </row>
    <row r="53" spans="1:104" x14ac:dyDescent="0.2">
      <c r="A53" s="152"/>
      <c r="B53" s="153"/>
      <c r="C53" s="198" t="s">
        <v>127</v>
      </c>
      <c r="D53" s="199"/>
      <c r="E53" s="154">
        <v>0.62919999999999998</v>
      </c>
      <c r="F53" s="155"/>
      <c r="G53" s="176"/>
      <c r="M53" s="157" t="s">
        <v>127</v>
      </c>
      <c r="O53" s="145"/>
    </row>
    <row r="54" spans="1:104" x14ac:dyDescent="0.2">
      <c r="A54" s="158"/>
      <c r="B54" s="159" t="s">
        <v>68</v>
      </c>
      <c r="C54" s="160" t="str">
        <f>CONCATENATE(B41," ",C41)</f>
        <v>5 Komunikace</v>
      </c>
      <c r="D54" s="158"/>
      <c r="E54" s="161"/>
      <c r="F54" s="161"/>
      <c r="G54" s="177">
        <f>SUM(G41:G53)</f>
        <v>0</v>
      </c>
      <c r="O54" s="145">
        <v>4</v>
      </c>
      <c r="BA54" s="162">
        <f>SUM(BA41:BA53)</f>
        <v>0</v>
      </c>
      <c r="BB54" s="162">
        <f>SUM(BB41:BB53)</f>
        <v>0</v>
      </c>
      <c r="BC54" s="162">
        <f>SUM(BC41:BC53)</f>
        <v>0</v>
      </c>
      <c r="BD54" s="162">
        <f>SUM(BD41:BD53)</f>
        <v>0</v>
      </c>
      <c r="BE54" s="162">
        <f>SUM(BE41:BE53)</f>
        <v>0</v>
      </c>
    </row>
    <row r="55" spans="1:104" x14ac:dyDescent="0.2">
      <c r="A55" s="138" t="s">
        <v>65</v>
      </c>
      <c r="B55" s="139" t="s">
        <v>128</v>
      </c>
      <c r="C55" s="140" t="s">
        <v>129</v>
      </c>
      <c r="D55" s="141"/>
      <c r="E55" s="142"/>
      <c r="F55" s="142"/>
      <c r="G55" s="143"/>
      <c r="H55" s="144"/>
      <c r="I55" s="144"/>
      <c r="O55" s="145">
        <v>1</v>
      </c>
    </row>
    <row r="56" spans="1:104" x14ac:dyDescent="0.2">
      <c r="A56" s="146">
        <v>13</v>
      </c>
      <c r="B56" s="147" t="s">
        <v>130</v>
      </c>
      <c r="C56" s="148" t="s">
        <v>131</v>
      </c>
      <c r="D56" s="149" t="s">
        <v>110</v>
      </c>
      <c r="E56" s="150">
        <v>7</v>
      </c>
      <c r="F56" s="175">
        <v>0</v>
      </c>
      <c r="G56" s="151">
        <f>E56*F56</f>
        <v>0</v>
      </c>
      <c r="O56" s="145">
        <v>2</v>
      </c>
      <c r="AA56" s="118">
        <v>12</v>
      </c>
      <c r="AB56" s="118">
        <v>0</v>
      </c>
      <c r="AC56" s="118">
        <v>13</v>
      </c>
      <c r="AZ56" s="118">
        <v>1</v>
      </c>
      <c r="BA56" s="118">
        <f>IF(AZ56=1,G56,0)</f>
        <v>0</v>
      </c>
      <c r="BB56" s="118">
        <f>IF(AZ56=2,G56,0)</f>
        <v>0</v>
      </c>
      <c r="BC56" s="118">
        <f>IF(AZ56=3,G56,0)</f>
        <v>0</v>
      </c>
      <c r="BD56" s="118">
        <f>IF(AZ56=4,G56,0)</f>
        <v>0</v>
      </c>
      <c r="BE56" s="118">
        <f>IF(AZ56=5,G56,0)</f>
        <v>0</v>
      </c>
      <c r="CZ56" s="118">
        <v>0.43093999999999999</v>
      </c>
    </row>
    <row r="57" spans="1:104" x14ac:dyDescent="0.2">
      <c r="A57" s="152"/>
      <c r="B57" s="153"/>
      <c r="C57" s="200" t="s">
        <v>132</v>
      </c>
      <c r="D57" s="201"/>
      <c r="E57" s="201"/>
      <c r="F57" s="201"/>
      <c r="G57" s="202"/>
      <c r="O57" s="145">
        <v>3</v>
      </c>
    </row>
    <row r="58" spans="1:104" x14ac:dyDescent="0.2">
      <c r="A58" s="152"/>
      <c r="B58" s="153"/>
      <c r="C58" s="198">
        <v>7</v>
      </c>
      <c r="D58" s="199"/>
      <c r="E58" s="154">
        <v>7</v>
      </c>
      <c r="F58" s="155"/>
      <c r="G58" s="156"/>
      <c r="M58" s="157">
        <v>7</v>
      </c>
      <c r="O58" s="145"/>
    </row>
    <row r="59" spans="1:104" x14ac:dyDescent="0.2">
      <c r="A59" s="146">
        <v>14</v>
      </c>
      <c r="B59" s="147" t="s">
        <v>133</v>
      </c>
      <c r="C59" s="148" t="s">
        <v>134</v>
      </c>
      <c r="D59" s="149" t="s">
        <v>110</v>
      </c>
      <c r="E59" s="150">
        <v>5</v>
      </c>
      <c r="F59" s="175">
        <v>0</v>
      </c>
      <c r="G59" s="151">
        <f>E59*F59</f>
        <v>0</v>
      </c>
      <c r="O59" s="145">
        <v>2</v>
      </c>
      <c r="AA59" s="118">
        <v>12</v>
      </c>
      <c r="AB59" s="118">
        <v>0</v>
      </c>
      <c r="AC59" s="118">
        <v>14</v>
      </c>
      <c r="AZ59" s="118">
        <v>1</v>
      </c>
      <c r="BA59" s="118">
        <f>IF(AZ59=1,G59,0)</f>
        <v>0</v>
      </c>
      <c r="BB59" s="118">
        <f>IF(AZ59=2,G59,0)</f>
        <v>0</v>
      </c>
      <c r="BC59" s="118">
        <f>IF(AZ59=3,G59,0)</f>
        <v>0</v>
      </c>
      <c r="BD59" s="118">
        <f>IF(AZ59=4,G59,0)</f>
        <v>0</v>
      </c>
      <c r="BE59" s="118">
        <f>IF(AZ59=5,G59,0)</f>
        <v>0</v>
      </c>
      <c r="CZ59" s="118">
        <v>0.31590000000000001</v>
      </c>
    </row>
    <row r="60" spans="1:104" x14ac:dyDescent="0.2">
      <c r="A60" s="152"/>
      <c r="B60" s="153"/>
      <c r="C60" s="200" t="s">
        <v>135</v>
      </c>
      <c r="D60" s="201"/>
      <c r="E60" s="201"/>
      <c r="F60" s="201"/>
      <c r="G60" s="202"/>
      <c r="O60" s="145">
        <v>3</v>
      </c>
    </row>
    <row r="61" spans="1:104" x14ac:dyDescent="0.2">
      <c r="A61" s="152"/>
      <c r="B61" s="153"/>
      <c r="C61" s="198">
        <v>5</v>
      </c>
      <c r="D61" s="199"/>
      <c r="E61" s="154">
        <v>5</v>
      </c>
      <c r="F61" s="155"/>
      <c r="G61" s="156"/>
      <c r="M61" s="157">
        <v>5</v>
      </c>
      <c r="O61" s="145"/>
    </row>
    <row r="62" spans="1:104" x14ac:dyDescent="0.2">
      <c r="A62" s="158"/>
      <c r="B62" s="159" t="s">
        <v>68</v>
      </c>
      <c r="C62" s="160" t="str">
        <f>CONCATENATE(B55," ",C55)</f>
        <v>8 Trubní vedení</v>
      </c>
      <c r="D62" s="158"/>
      <c r="E62" s="161"/>
      <c r="F62" s="161"/>
      <c r="G62" s="177">
        <f>SUM(G55:G61)</f>
        <v>0</v>
      </c>
      <c r="O62" s="145">
        <v>4</v>
      </c>
      <c r="BA62" s="162">
        <f>SUM(BA55:BA61)</f>
        <v>0</v>
      </c>
      <c r="BB62" s="162">
        <f>SUM(BB55:BB61)</f>
        <v>0</v>
      </c>
      <c r="BC62" s="162">
        <f>SUM(BC55:BC61)</f>
        <v>0</v>
      </c>
      <c r="BD62" s="162">
        <f>SUM(BD55:BD61)</f>
        <v>0</v>
      </c>
      <c r="BE62" s="162">
        <f>SUM(BE55:BE61)</f>
        <v>0</v>
      </c>
    </row>
    <row r="63" spans="1:104" x14ac:dyDescent="0.2">
      <c r="A63" s="138" t="s">
        <v>65</v>
      </c>
      <c r="B63" s="139" t="s">
        <v>136</v>
      </c>
      <c r="C63" s="140" t="s">
        <v>137</v>
      </c>
      <c r="D63" s="141"/>
      <c r="E63" s="142"/>
      <c r="F63" s="142"/>
      <c r="G63" s="143"/>
      <c r="H63" s="144"/>
      <c r="I63" s="144"/>
      <c r="O63" s="145">
        <v>1</v>
      </c>
    </row>
    <row r="64" spans="1:104" x14ac:dyDescent="0.2">
      <c r="A64" s="146">
        <v>15</v>
      </c>
      <c r="B64" s="147" t="s">
        <v>138</v>
      </c>
      <c r="C64" s="148" t="s">
        <v>139</v>
      </c>
      <c r="D64" s="149" t="s">
        <v>140</v>
      </c>
      <c r="E64" s="150">
        <v>627.07000000000005</v>
      </c>
      <c r="F64" s="175">
        <v>0</v>
      </c>
      <c r="G64" s="151">
        <f>E64*F64</f>
        <v>0</v>
      </c>
      <c r="O64" s="145">
        <v>2</v>
      </c>
      <c r="AA64" s="118">
        <v>12</v>
      </c>
      <c r="AB64" s="118">
        <v>0</v>
      </c>
      <c r="AC64" s="118">
        <v>15</v>
      </c>
      <c r="AZ64" s="118">
        <v>1</v>
      </c>
      <c r="BA64" s="118">
        <f>IF(AZ64=1,G64,0)</f>
        <v>0</v>
      </c>
      <c r="BB64" s="118">
        <f>IF(AZ64=2,G64,0)</f>
        <v>0</v>
      </c>
      <c r="BC64" s="118">
        <f>IF(AZ64=3,G64,0)</f>
        <v>0</v>
      </c>
      <c r="BD64" s="118">
        <f>IF(AZ64=4,G64,0)</f>
        <v>0</v>
      </c>
      <c r="BE64" s="118">
        <f>IF(AZ64=5,G64,0)</f>
        <v>0</v>
      </c>
      <c r="CZ64" s="118">
        <v>0.14424000000000001</v>
      </c>
    </row>
    <row r="65" spans="1:104" x14ac:dyDescent="0.2">
      <c r="A65" s="152"/>
      <c r="B65" s="153"/>
      <c r="C65" s="200" t="s">
        <v>141</v>
      </c>
      <c r="D65" s="201"/>
      <c r="E65" s="201"/>
      <c r="F65" s="201"/>
      <c r="G65" s="202"/>
      <c r="O65" s="145">
        <v>3</v>
      </c>
    </row>
    <row r="66" spans="1:104" x14ac:dyDescent="0.2">
      <c r="A66" s="152"/>
      <c r="B66" s="153"/>
      <c r="C66" s="198" t="s">
        <v>142</v>
      </c>
      <c r="D66" s="199"/>
      <c r="E66" s="154">
        <v>627.07000000000005</v>
      </c>
      <c r="F66" s="155"/>
      <c r="G66" s="156"/>
      <c r="M66" s="157" t="s">
        <v>142</v>
      </c>
      <c r="O66" s="145"/>
    </row>
    <row r="67" spans="1:104" x14ac:dyDescent="0.2">
      <c r="A67" s="146">
        <v>16</v>
      </c>
      <c r="B67" s="147" t="s">
        <v>143</v>
      </c>
      <c r="C67" s="148" t="s">
        <v>144</v>
      </c>
      <c r="D67" s="149" t="s">
        <v>110</v>
      </c>
      <c r="E67" s="150">
        <v>221</v>
      </c>
      <c r="F67" s="175">
        <v>0</v>
      </c>
      <c r="G67" s="151">
        <f>E67*F67</f>
        <v>0</v>
      </c>
      <c r="O67" s="145">
        <v>2</v>
      </c>
      <c r="AA67" s="118">
        <v>12</v>
      </c>
      <c r="AB67" s="118">
        <v>1</v>
      </c>
      <c r="AC67" s="118">
        <v>16</v>
      </c>
      <c r="AZ67" s="118">
        <v>1</v>
      </c>
      <c r="BA67" s="118">
        <f>IF(AZ67=1,G67,0)</f>
        <v>0</v>
      </c>
      <c r="BB67" s="118">
        <f>IF(AZ67=2,G67,0)</f>
        <v>0</v>
      </c>
      <c r="BC67" s="118">
        <f>IF(AZ67=3,G67,0)</f>
        <v>0</v>
      </c>
      <c r="BD67" s="118">
        <f>IF(AZ67=4,G67,0)</f>
        <v>0</v>
      </c>
      <c r="BE67" s="118">
        <f>IF(AZ67=5,G67,0)</f>
        <v>0</v>
      </c>
      <c r="CZ67" s="118">
        <v>8.1000000000000003E-2</v>
      </c>
    </row>
    <row r="68" spans="1:104" x14ac:dyDescent="0.2">
      <c r="A68" s="152"/>
      <c r="B68" s="153"/>
      <c r="C68" s="200" t="s">
        <v>145</v>
      </c>
      <c r="D68" s="201"/>
      <c r="E68" s="201"/>
      <c r="F68" s="201"/>
      <c r="G68" s="202"/>
      <c r="O68" s="145">
        <v>3</v>
      </c>
    </row>
    <row r="69" spans="1:104" x14ac:dyDescent="0.2">
      <c r="A69" s="152"/>
      <c r="B69" s="153"/>
      <c r="C69" s="200"/>
      <c r="D69" s="201"/>
      <c r="E69" s="201"/>
      <c r="F69" s="201"/>
      <c r="G69" s="202"/>
      <c r="O69" s="145">
        <v>3</v>
      </c>
    </row>
    <row r="70" spans="1:104" x14ac:dyDescent="0.2">
      <c r="A70" s="152"/>
      <c r="B70" s="153"/>
      <c r="C70" s="198" t="s">
        <v>146</v>
      </c>
      <c r="D70" s="199"/>
      <c r="E70" s="154">
        <v>220.23050000000001</v>
      </c>
      <c r="F70" s="155"/>
      <c r="G70" s="156"/>
      <c r="M70" s="157" t="s">
        <v>146</v>
      </c>
      <c r="O70" s="145"/>
    </row>
    <row r="71" spans="1:104" x14ac:dyDescent="0.2">
      <c r="A71" s="152"/>
      <c r="B71" s="153"/>
      <c r="C71" s="198" t="s">
        <v>147</v>
      </c>
      <c r="D71" s="199"/>
      <c r="E71" s="154">
        <v>0.76949999999999996</v>
      </c>
      <c r="F71" s="155"/>
      <c r="G71" s="156"/>
      <c r="M71" s="157" t="s">
        <v>147</v>
      </c>
      <c r="O71" s="145"/>
    </row>
    <row r="72" spans="1:104" x14ac:dyDescent="0.2">
      <c r="A72" s="146">
        <v>17</v>
      </c>
      <c r="B72" s="147" t="s">
        <v>148</v>
      </c>
      <c r="C72" s="148" t="s">
        <v>149</v>
      </c>
      <c r="D72" s="149" t="s">
        <v>110</v>
      </c>
      <c r="E72" s="150">
        <v>50</v>
      </c>
      <c r="F72" s="175">
        <v>0</v>
      </c>
      <c r="G72" s="151">
        <f>E72*F72</f>
        <v>0</v>
      </c>
      <c r="O72" s="145">
        <v>2</v>
      </c>
      <c r="AA72" s="118">
        <v>12</v>
      </c>
      <c r="AB72" s="118">
        <v>1</v>
      </c>
      <c r="AC72" s="118">
        <v>17</v>
      </c>
      <c r="AZ72" s="118">
        <v>1</v>
      </c>
      <c r="BA72" s="118">
        <f>IF(AZ72=1,G72,0)</f>
        <v>0</v>
      </c>
      <c r="BB72" s="118">
        <f>IF(AZ72=2,G72,0)</f>
        <v>0</v>
      </c>
      <c r="BC72" s="118">
        <f>IF(AZ72=3,G72,0)</f>
        <v>0</v>
      </c>
      <c r="BD72" s="118">
        <f>IF(AZ72=4,G72,0)</f>
        <v>0</v>
      </c>
      <c r="BE72" s="118">
        <f>IF(AZ72=5,G72,0)</f>
        <v>0</v>
      </c>
      <c r="CZ72" s="118">
        <v>4.8000000000000001E-2</v>
      </c>
    </row>
    <row r="73" spans="1:104" x14ac:dyDescent="0.2">
      <c r="A73" s="152"/>
      <c r="B73" s="153"/>
      <c r="C73" s="200" t="s">
        <v>145</v>
      </c>
      <c r="D73" s="201"/>
      <c r="E73" s="201"/>
      <c r="F73" s="201"/>
      <c r="G73" s="202"/>
      <c r="O73" s="145">
        <v>3</v>
      </c>
    </row>
    <row r="74" spans="1:104" x14ac:dyDescent="0.2">
      <c r="A74" s="152"/>
      <c r="B74" s="153"/>
      <c r="C74" s="200"/>
      <c r="D74" s="201"/>
      <c r="E74" s="201"/>
      <c r="F74" s="201"/>
      <c r="G74" s="202"/>
      <c r="O74" s="145">
        <v>3</v>
      </c>
    </row>
    <row r="75" spans="1:104" x14ac:dyDescent="0.2">
      <c r="A75" s="152"/>
      <c r="B75" s="153"/>
      <c r="C75" s="198" t="s">
        <v>150</v>
      </c>
      <c r="D75" s="199"/>
      <c r="E75" s="154">
        <v>49.065800000000003</v>
      </c>
      <c r="F75" s="155"/>
      <c r="G75" s="156"/>
      <c r="M75" s="157" t="s">
        <v>150</v>
      </c>
      <c r="O75" s="145"/>
    </row>
    <row r="76" spans="1:104" x14ac:dyDescent="0.2">
      <c r="A76" s="152"/>
      <c r="B76" s="153"/>
      <c r="C76" s="198" t="s">
        <v>151</v>
      </c>
      <c r="D76" s="199"/>
      <c r="E76" s="154">
        <v>0.93420000000000003</v>
      </c>
      <c r="F76" s="155"/>
      <c r="G76" s="156"/>
      <c r="M76" s="157" t="s">
        <v>151</v>
      </c>
      <c r="O76" s="145"/>
    </row>
    <row r="77" spans="1:104" x14ac:dyDescent="0.2">
      <c r="A77" s="146">
        <v>18</v>
      </c>
      <c r="B77" s="147" t="s">
        <v>152</v>
      </c>
      <c r="C77" s="148" t="s">
        <v>153</v>
      </c>
      <c r="D77" s="149" t="s">
        <v>110</v>
      </c>
      <c r="E77" s="150">
        <v>12</v>
      </c>
      <c r="F77" s="175">
        <v>0</v>
      </c>
      <c r="G77" s="151">
        <f>E77*F77</f>
        <v>0</v>
      </c>
      <c r="O77" s="145">
        <v>2</v>
      </c>
      <c r="AA77" s="118">
        <v>12</v>
      </c>
      <c r="AB77" s="118">
        <v>1</v>
      </c>
      <c r="AC77" s="118">
        <v>18</v>
      </c>
      <c r="AZ77" s="118">
        <v>1</v>
      </c>
      <c r="BA77" s="118">
        <f>IF(AZ77=1,G77,0)</f>
        <v>0</v>
      </c>
      <c r="BB77" s="118">
        <f>IF(AZ77=2,G77,0)</f>
        <v>0</v>
      </c>
      <c r="BC77" s="118">
        <f>IF(AZ77=3,G77,0)</f>
        <v>0</v>
      </c>
      <c r="BD77" s="118">
        <f>IF(AZ77=4,G77,0)</f>
        <v>0</v>
      </c>
      <c r="BE77" s="118">
        <f>IF(AZ77=5,G77,0)</f>
        <v>0</v>
      </c>
      <c r="CZ77" s="118">
        <v>6.4000000000000001E-2</v>
      </c>
    </row>
    <row r="78" spans="1:104" x14ac:dyDescent="0.2">
      <c r="A78" s="152"/>
      <c r="B78" s="153"/>
      <c r="C78" s="198">
        <v>12</v>
      </c>
      <c r="D78" s="199"/>
      <c r="E78" s="154">
        <v>12</v>
      </c>
      <c r="F78" s="155"/>
      <c r="G78" s="156"/>
      <c r="M78" s="157">
        <v>12</v>
      </c>
      <c r="O78" s="145"/>
    </row>
    <row r="79" spans="1:104" x14ac:dyDescent="0.2">
      <c r="A79" s="146">
        <v>19</v>
      </c>
      <c r="B79" s="147" t="s">
        <v>154</v>
      </c>
      <c r="C79" s="148" t="s">
        <v>155</v>
      </c>
      <c r="D79" s="149" t="s">
        <v>110</v>
      </c>
      <c r="E79" s="150">
        <v>10</v>
      </c>
      <c r="F79" s="175">
        <v>0</v>
      </c>
      <c r="G79" s="151">
        <f>E79*F79</f>
        <v>0</v>
      </c>
      <c r="O79" s="145">
        <v>2</v>
      </c>
      <c r="AA79" s="118">
        <v>12</v>
      </c>
      <c r="AB79" s="118">
        <v>1</v>
      </c>
      <c r="AC79" s="118">
        <v>19</v>
      </c>
      <c r="AZ79" s="118">
        <v>1</v>
      </c>
      <c r="BA79" s="118">
        <f>IF(AZ79=1,G79,0)</f>
        <v>0</v>
      </c>
      <c r="BB79" s="118">
        <f>IF(AZ79=2,G79,0)</f>
        <v>0</v>
      </c>
      <c r="BC79" s="118">
        <f>IF(AZ79=3,G79,0)</f>
        <v>0</v>
      </c>
      <c r="BD79" s="118">
        <f>IF(AZ79=4,G79,0)</f>
        <v>0</v>
      </c>
      <c r="BE79" s="118">
        <f>IF(AZ79=5,G79,0)</f>
        <v>0</v>
      </c>
      <c r="CZ79" s="118">
        <v>6.4000000000000001E-2</v>
      </c>
    </row>
    <row r="80" spans="1:104" x14ac:dyDescent="0.2">
      <c r="A80" s="152"/>
      <c r="B80" s="153"/>
      <c r="C80" s="198">
        <v>10</v>
      </c>
      <c r="D80" s="199"/>
      <c r="E80" s="154">
        <v>10</v>
      </c>
      <c r="F80" s="155"/>
      <c r="G80" s="156"/>
      <c r="M80" s="157">
        <v>10</v>
      </c>
      <c r="O80" s="145"/>
    </row>
    <row r="81" spans="1:104" x14ac:dyDescent="0.2">
      <c r="A81" s="146">
        <v>20</v>
      </c>
      <c r="B81" s="147" t="s">
        <v>156</v>
      </c>
      <c r="C81" s="148" t="s">
        <v>157</v>
      </c>
      <c r="D81" s="149" t="s">
        <v>110</v>
      </c>
      <c r="E81" s="150">
        <v>49</v>
      </c>
      <c r="F81" s="175">
        <v>0</v>
      </c>
      <c r="G81" s="151">
        <f>E81*F81</f>
        <v>0</v>
      </c>
      <c r="O81" s="145">
        <v>2</v>
      </c>
      <c r="AA81" s="118">
        <v>12</v>
      </c>
      <c r="AB81" s="118">
        <v>1</v>
      </c>
      <c r="AC81" s="118">
        <v>20</v>
      </c>
      <c r="AZ81" s="118">
        <v>1</v>
      </c>
      <c r="BA81" s="118">
        <f>IF(AZ81=1,G81,0)</f>
        <v>0</v>
      </c>
      <c r="BB81" s="118">
        <f>IF(AZ81=2,G81,0)</f>
        <v>0</v>
      </c>
      <c r="BC81" s="118">
        <f>IF(AZ81=3,G81,0)</f>
        <v>0</v>
      </c>
      <c r="BD81" s="118">
        <f>IF(AZ81=4,G81,0)</f>
        <v>0</v>
      </c>
      <c r="BE81" s="118">
        <f>IF(AZ81=5,G81,0)</f>
        <v>0</v>
      </c>
      <c r="CZ81" s="118">
        <v>0.06</v>
      </c>
    </row>
    <row r="82" spans="1:104" x14ac:dyDescent="0.2">
      <c r="A82" s="152"/>
      <c r="B82" s="153"/>
      <c r="C82" s="200" t="s">
        <v>158</v>
      </c>
      <c r="D82" s="201"/>
      <c r="E82" s="201"/>
      <c r="F82" s="201"/>
      <c r="G82" s="202"/>
      <c r="O82" s="145">
        <v>3</v>
      </c>
    </row>
    <row r="83" spans="1:104" x14ac:dyDescent="0.2">
      <c r="A83" s="152"/>
      <c r="B83" s="153"/>
      <c r="C83" s="198" t="s">
        <v>159</v>
      </c>
      <c r="D83" s="199"/>
      <c r="E83" s="154">
        <v>48.641599999999997</v>
      </c>
      <c r="F83" s="155"/>
      <c r="G83" s="156"/>
      <c r="M83" s="157" t="s">
        <v>159</v>
      </c>
      <c r="O83" s="145"/>
    </row>
    <row r="84" spans="1:104" x14ac:dyDescent="0.2">
      <c r="A84" s="152"/>
      <c r="B84" s="153"/>
      <c r="C84" s="198" t="s">
        <v>160</v>
      </c>
      <c r="D84" s="199"/>
      <c r="E84" s="154">
        <v>0.3584</v>
      </c>
      <c r="F84" s="155"/>
      <c r="G84" s="156"/>
      <c r="M84" s="157" t="s">
        <v>160</v>
      </c>
      <c r="O84" s="145"/>
    </row>
    <row r="85" spans="1:104" x14ac:dyDescent="0.2">
      <c r="A85" s="146">
        <v>21</v>
      </c>
      <c r="B85" s="147" t="s">
        <v>161</v>
      </c>
      <c r="C85" s="148" t="s">
        <v>162</v>
      </c>
      <c r="D85" s="149" t="s">
        <v>110</v>
      </c>
      <c r="E85" s="150">
        <v>587</v>
      </c>
      <c r="F85" s="175">
        <v>0</v>
      </c>
      <c r="G85" s="151">
        <f>E85*F85</f>
        <v>0</v>
      </c>
      <c r="O85" s="145">
        <v>2</v>
      </c>
      <c r="AA85" s="118">
        <v>12</v>
      </c>
      <c r="AB85" s="118">
        <v>1</v>
      </c>
      <c r="AC85" s="118">
        <v>21</v>
      </c>
      <c r="AZ85" s="118">
        <v>1</v>
      </c>
      <c r="BA85" s="118">
        <f>IF(AZ85=1,G85,0)</f>
        <v>0</v>
      </c>
      <c r="BB85" s="118">
        <f>IF(AZ85=2,G85,0)</f>
        <v>0</v>
      </c>
      <c r="BC85" s="118">
        <f>IF(AZ85=3,G85,0)</f>
        <v>0</v>
      </c>
      <c r="BD85" s="118">
        <f>IF(AZ85=4,G85,0)</f>
        <v>0</v>
      </c>
      <c r="BE85" s="118">
        <f>IF(AZ85=5,G85,0)</f>
        <v>0</v>
      </c>
      <c r="CZ85" s="118">
        <v>1.4E-2</v>
      </c>
    </row>
    <row r="86" spans="1:104" x14ac:dyDescent="0.2">
      <c r="A86" s="152"/>
      <c r="B86" s="153"/>
      <c r="C86" s="200" t="s">
        <v>163</v>
      </c>
      <c r="D86" s="201"/>
      <c r="E86" s="201"/>
      <c r="F86" s="201"/>
      <c r="G86" s="202"/>
      <c r="O86" s="145">
        <v>3</v>
      </c>
    </row>
    <row r="87" spans="1:104" x14ac:dyDescent="0.2">
      <c r="A87" s="152"/>
      <c r="B87" s="153"/>
      <c r="C87" s="198" t="s">
        <v>164</v>
      </c>
      <c r="D87" s="199"/>
      <c r="E87" s="154">
        <v>580.55999999999995</v>
      </c>
      <c r="F87" s="155"/>
      <c r="G87" s="156"/>
      <c r="M87" s="157" t="s">
        <v>164</v>
      </c>
      <c r="O87" s="145"/>
    </row>
    <row r="88" spans="1:104" x14ac:dyDescent="0.2">
      <c r="A88" s="152"/>
      <c r="B88" s="153"/>
      <c r="C88" s="203">
        <v>58056</v>
      </c>
      <c r="D88" s="199"/>
      <c r="E88" s="154">
        <v>5.8056000000000001</v>
      </c>
      <c r="F88" s="155"/>
      <c r="G88" s="156"/>
      <c r="M88" s="174">
        <v>58056</v>
      </c>
      <c r="O88" s="145"/>
    </row>
    <row r="89" spans="1:104" x14ac:dyDescent="0.2">
      <c r="A89" s="152"/>
      <c r="B89" s="153"/>
      <c r="C89" s="198" t="s">
        <v>165</v>
      </c>
      <c r="D89" s="199"/>
      <c r="E89" s="154">
        <v>0.63439999999999996</v>
      </c>
      <c r="F89" s="155"/>
      <c r="G89" s="156"/>
      <c r="M89" s="157" t="s">
        <v>165</v>
      </c>
      <c r="O89" s="145"/>
    </row>
    <row r="90" spans="1:104" x14ac:dyDescent="0.2">
      <c r="A90" s="158"/>
      <c r="B90" s="159" t="s">
        <v>68</v>
      </c>
      <c r="C90" s="160" t="str">
        <f>CONCATENATE(B63," ",C63)</f>
        <v>91 Doplňující práce na komunikaci</v>
      </c>
      <c r="D90" s="158"/>
      <c r="E90" s="161"/>
      <c r="F90" s="161"/>
      <c r="G90" s="177">
        <f>SUM(G63:G89)</f>
        <v>0</v>
      </c>
      <c r="O90" s="145">
        <v>4</v>
      </c>
      <c r="BA90" s="162">
        <f>SUM(BA63:BA89)</f>
        <v>0</v>
      </c>
      <c r="BB90" s="162">
        <f>SUM(BB63:BB89)</f>
        <v>0</v>
      </c>
      <c r="BC90" s="162">
        <f>SUM(BC63:BC89)</f>
        <v>0</v>
      </c>
      <c r="BD90" s="162">
        <f>SUM(BD63:BD89)</f>
        <v>0</v>
      </c>
      <c r="BE90" s="162">
        <f>SUM(BE63:BE89)</f>
        <v>0</v>
      </c>
    </row>
    <row r="91" spans="1:104" x14ac:dyDescent="0.2">
      <c r="A91" s="138" t="s">
        <v>65</v>
      </c>
      <c r="B91" s="139" t="s">
        <v>166</v>
      </c>
      <c r="C91" s="140" t="s">
        <v>167</v>
      </c>
      <c r="D91" s="141"/>
      <c r="E91" s="142"/>
      <c r="F91" s="142"/>
      <c r="G91" s="143"/>
      <c r="H91" s="144"/>
      <c r="I91" s="144"/>
      <c r="O91" s="145">
        <v>1</v>
      </c>
    </row>
    <row r="92" spans="1:104" x14ac:dyDescent="0.2">
      <c r="A92" s="146">
        <v>22</v>
      </c>
      <c r="B92" s="147" t="s">
        <v>168</v>
      </c>
      <c r="C92" s="148" t="s">
        <v>169</v>
      </c>
      <c r="D92" s="149" t="s">
        <v>170</v>
      </c>
      <c r="E92" s="150">
        <v>194.67400000000001</v>
      </c>
      <c r="F92" s="175">
        <v>0</v>
      </c>
      <c r="G92" s="151">
        <f>E92*F92</f>
        <v>0</v>
      </c>
      <c r="O92" s="145">
        <v>2</v>
      </c>
      <c r="AA92" s="118">
        <v>12</v>
      </c>
      <c r="AB92" s="118">
        <v>0</v>
      </c>
      <c r="AC92" s="118">
        <v>22</v>
      </c>
      <c r="AZ92" s="118">
        <v>1</v>
      </c>
      <c r="BA92" s="118">
        <f>IF(AZ92=1,G92,0)</f>
        <v>0</v>
      </c>
      <c r="BB92" s="118">
        <f>IF(AZ92=2,G92,0)</f>
        <v>0</v>
      </c>
      <c r="BC92" s="118">
        <f>IF(AZ92=3,G92,0)</f>
        <v>0</v>
      </c>
      <c r="BD92" s="118">
        <f>IF(AZ92=4,G92,0)</f>
        <v>0</v>
      </c>
      <c r="BE92" s="118">
        <f>IF(AZ92=5,G92,0)</f>
        <v>0</v>
      </c>
      <c r="CZ92" s="118">
        <v>0</v>
      </c>
    </row>
    <row r="93" spans="1:104" x14ac:dyDescent="0.2">
      <c r="A93" s="152"/>
      <c r="B93" s="153"/>
      <c r="C93" s="203">
        <v>19467399</v>
      </c>
      <c r="D93" s="199"/>
      <c r="E93" s="154">
        <v>194.67400000000001</v>
      </c>
      <c r="F93" s="155"/>
      <c r="G93" s="156"/>
      <c r="M93" s="174">
        <v>19467399</v>
      </c>
      <c r="O93" s="145"/>
    </row>
    <row r="94" spans="1:104" x14ac:dyDescent="0.2">
      <c r="A94" s="158"/>
      <c r="B94" s="159" t="s">
        <v>68</v>
      </c>
      <c r="C94" s="160" t="str">
        <f>CONCATENATE(B91," ",C91)</f>
        <v>99 Staveništní přesun hmot</v>
      </c>
      <c r="D94" s="158"/>
      <c r="E94" s="161"/>
      <c r="F94" s="161"/>
      <c r="G94" s="177">
        <f>SUM(G91:G93)</f>
        <v>0</v>
      </c>
      <c r="O94" s="145">
        <v>4</v>
      </c>
      <c r="BA94" s="162">
        <f>SUM(BA91:BA93)</f>
        <v>0</v>
      </c>
      <c r="BB94" s="162">
        <f>SUM(BB91:BB93)</f>
        <v>0</v>
      </c>
      <c r="BC94" s="162">
        <f>SUM(BC91:BC93)</f>
        <v>0</v>
      </c>
      <c r="BD94" s="162">
        <f>SUM(BD91:BD93)</f>
        <v>0</v>
      </c>
      <c r="BE94" s="162">
        <f>SUM(BE91:BE93)</f>
        <v>0</v>
      </c>
    </row>
    <row r="95" spans="1:104" x14ac:dyDescent="0.2">
      <c r="A95" s="138" t="s">
        <v>65</v>
      </c>
      <c r="B95" s="139" t="s">
        <v>171</v>
      </c>
      <c r="C95" s="140" t="s">
        <v>172</v>
      </c>
      <c r="D95" s="141"/>
      <c r="E95" s="142"/>
      <c r="F95" s="142"/>
      <c r="G95" s="143"/>
      <c r="H95" s="144"/>
      <c r="I95" s="144"/>
      <c r="O95" s="145">
        <v>1</v>
      </c>
    </row>
    <row r="96" spans="1:104" x14ac:dyDescent="0.2">
      <c r="A96" s="146">
        <v>23</v>
      </c>
      <c r="B96" s="147" t="s">
        <v>173</v>
      </c>
      <c r="C96" s="148" t="s">
        <v>174</v>
      </c>
      <c r="D96" s="149" t="s">
        <v>140</v>
      </c>
      <c r="E96" s="150">
        <v>561.20000000000005</v>
      </c>
      <c r="F96" s="175">
        <v>0</v>
      </c>
      <c r="G96" s="151">
        <f>E96*F96</f>
        <v>0</v>
      </c>
      <c r="O96" s="145">
        <v>2</v>
      </c>
      <c r="AA96" s="118">
        <v>12</v>
      </c>
      <c r="AB96" s="118">
        <v>0</v>
      </c>
      <c r="AC96" s="118">
        <v>23</v>
      </c>
      <c r="AZ96" s="118">
        <v>4</v>
      </c>
      <c r="BA96" s="118">
        <f>IF(AZ96=1,G96,0)</f>
        <v>0</v>
      </c>
      <c r="BB96" s="118">
        <f>IF(AZ96=2,G96,0)</f>
        <v>0</v>
      </c>
      <c r="BC96" s="118">
        <f>IF(AZ96=3,G96,0)</f>
        <v>0</v>
      </c>
      <c r="BD96" s="118">
        <f>IF(AZ96=4,G96,0)</f>
        <v>0</v>
      </c>
      <c r="BE96" s="118">
        <f>IF(AZ96=5,G96,0)</f>
        <v>0</v>
      </c>
      <c r="CZ96" s="118">
        <v>0</v>
      </c>
    </row>
    <row r="97" spans="1:104" ht="26.25" customHeight="1" x14ac:dyDescent="0.2">
      <c r="A97" s="152"/>
      <c r="B97" s="153"/>
      <c r="C97" s="200" t="s">
        <v>175</v>
      </c>
      <c r="D97" s="201"/>
      <c r="E97" s="201"/>
      <c r="F97" s="201"/>
      <c r="G97" s="202"/>
      <c r="O97" s="145">
        <v>3</v>
      </c>
    </row>
    <row r="98" spans="1:104" x14ac:dyDescent="0.2">
      <c r="A98" s="152"/>
      <c r="B98" s="153"/>
      <c r="C98" s="198" t="s">
        <v>176</v>
      </c>
      <c r="D98" s="199"/>
      <c r="E98" s="154">
        <v>365.6</v>
      </c>
      <c r="F98" s="155"/>
      <c r="G98" s="156"/>
      <c r="M98" s="157" t="s">
        <v>176</v>
      </c>
      <c r="O98" s="145"/>
    </row>
    <row r="99" spans="1:104" x14ac:dyDescent="0.2">
      <c r="A99" s="152"/>
      <c r="B99" s="153"/>
      <c r="C99" s="198" t="s">
        <v>177</v>
      </c>
      <c r="D99" s="199"/>
      <c r="E99" s="154">
        <v>195.6</v>
      </c>
      <c r="F99" s="155"/>
      <c r="G99" s="156"/>
      <c r="M99" s="157" t="s">
        <v>177</v>
      </c>
      <c r="O99" s="145"/>
    </row>
    <row r="100" spans="1:104" x14ac:dyDescent="0.2">
      <c r="A100" s="146">
        <v>24</v>
      </c>
      <c r="B100" s="147" t="s">
        <v>178</v>
      </c>
      <c r="C100" s="148" t="s">
        <v>179</v>
      </c>
      <c r="D100" s="149" t="s">
        <v>110</v>
      </c>
      <c r="E100" s="150">
        <v>8</v>
      </c>
      <c r="F100" s="175">
        <v>0</v>
      </c>
      <c r="G100" s="151">
        <f>E100*F100</f>
        <v>0</v>
      </c>
      <c r="O100" s="145">
        <v>2</v>
      </c>
      <c r="AA100" s="118">
        <v>12</v>
      </c>
      <c r="AB100" s="118">
        <v>0</v>
      </c>
      <c r="AC100" s="118">
        <v>24</v>
      </c>
      <c r="AZ100" s="118">
        <v>4</v>
      </c>
      <c r="BA100" s="118">
        <f>IF(AZ100=1,G100,0)</f>
        <v>0</v>
      </c>
      <c r="BB100" s="118">
        <f>IF(AZ100=2,G100,0)</f>
        <v>0</v>
      </c>
      <c r="BC100" s="118">
        <f>IF(AZ100=3,G100,0)</f>
        <v>0</v>
      </c>
      <c r="BD100" s="118">
        <f>IF(AZ100=4,G100,0)</f>
        <v>0</v>
      </c>
      <c r="BE100" s="118">
        <f>IF(AZ100=5,G100,0)</f>
        <v>0</v>
      </c>
      <c r="CZ100" s="118">
        <v>0</v>
      </c>
    </row>
    <row r="101" spans="1:104" x14ac:dyDescent="0.2">
      <c r="A101" s="152"/>
      <c r="B101" s="153"/>
      <c r="C101" s="200" t="s">
        <v>180</v>
      </c>
      <c r="D101" s="201"/>
      <c r="E101" s="201"/>
      <c r="F101" s="201"/>
      <c r="G101" s="202"/>
      <c r="O101" s="145">
        <v>3</v>
      </c>
    </row>
    <row r="102" spans="1:104" x14ac:dyDescent="0.2">
      <c r="A102" s="152"/>
      <c r="B102" s="153"/>
      <c r="C102" s="198">
        <v>8</v>
      </c>
      <c r="D102" s="199"/>
      <c r="E102" s="154">
        <v>8</v>
      </c>
      <c r="F102" s="155"/>
      <c r="G102" s="156"/>
      <c r="M102" s="157">
        <v>8</v>
      </c>
      <c r="O102" s="145"/>
    </row>
    <row r="103" spans="1:104" x14ac:dyDescent="0.2">
      <c r="A103" s="146">
        <v>25</v>
      </c>
      <c r="B103" s="147" t="s">
        <v>181</v>
      </c>
      <c r="C103" s="148" t="s">
        <v>182</v>
      </c>
      <c r="D103" s="149" t="s">
        <v>110</v>
      </c>
      <c r="E103" s="150">
        <v>8</v>
      </c>
      <c r="F103" s="175">
        <v>0</v>
      </c>
      <c r="G103" s="151">
        <f>E103*F103</f>
        <v>0</v>
      </c>
      <c r="O103" s="145">
        <v>2</v>
      </c>
      <c r="AA103" s="118">
        <v>12</v>
      </c>
      <c r="AB103" s="118">
        <v>0</v>
      </c>
      <c r="AC103" s="118">
        <v>25</v>
      </c>
      <c r="AZ103" s="118">
        <v>4</v>
      </c>
      <c r="BA103" s="118">
        <f>IF(AZ103=1,G103,0)</f>
        <v>0</v>
      </c>
      <c r="BB103" s="118">
        <f>IF(AZ103=2,G103,0)</f>
        <v>0</v>
      </c>
      <c r="BC103" s="118">
        <f>IF(AZ103=3,G103,0)</f>
        <v>0</v>
      </c>
      <c r="BD103" s="118">
        <f>IF(AZ103=4,G103,0)</f>
        <v>0</v>
      </c>
      <c r="BE103" s="118">
        <f>IF(AZ103=5,G103,0)</f>
        <v>0</v>
      </c>
      <c r="CZ103" s="118">
        <v>0</v>
      </c>
    </row>
    <row r="104" spans="1:104" x14ac:dyDescent="0.2">
      <c r="A104" s="152"/>
      <c r="B104" s="153"/>
      <c r="C104" s="200" t="s">
        <v>183</v>
      </c>
      <c r="D104" s="201"/>
      <c r="E104" s="201"/>
      <c r="F104" s="201"/>
      <c r="G104" s="202"/>
      <c r="O104" s="145">
        <v>3</v>
      </c>
    </row>
    <row r="105" spans="1:104" x14ac:dyDescent="0.2">
      <c r="A105" s="152"/>
      <c r="B105" s="153"/>
      <c r="C105" s="198">
        <v>8</v>
      </c>
      <c r="D105" s="199"/>
      <c r="E105" s="154">
        <v>8</v>
      </c>
      <c r="F105" s="155"/>
      <c r="G105" s="156"/>
      <c r="M105" s="157">
        <v>8</v>
      </c>
      <c r="O105" s="145"/>
    </row>
    <row r="106" spans="1:104" x14ac:dyDescent="0.2">
      <c r="A106" s="146">
        <v>26</v>
      </c>
      <c r="B106" s="147" t="s">
        <v>184</v>
      </c>
      <c r="C106" s="148" t="s">
        <v>185</v>
      </c>
      <c r="D106" s="149" t="s">
        <v>140</v>
      </c>
      <c r="E106" s="150">
        <v>570</v>
      </c>
      <c r="F106" s="175"/>
      <c r="G106" s="151">
        <f>E106*F106</f>
        <v>0</v>
      </c>
      <c r="O106" s="145">
        <v>2</v>
      </c>
      <c r="AA106" s="118">
        <v>12</v>
      </c>
      <c r="AB106" s="118">
        <v>1</v>
      </c>
      <c r="AC106" s="118">
        <v>26</v>
      </c>
      <c r="AZ106" s="118">
        <v>3</v>
      </c>
      <c r="BA106" s="118">
        <f>IF(AZ106=1,G106,0)</f>
        <v>0</v>
      </c>
      <c r="BB106" s="118">
        <f>IF(AZ106=2,G106,0)</f>
        <v>0</v>
      </c>
      <c r="BC106" s="118">
        <f>IF(AZ106=3,G106,0)</f>
        <v>0</v>
      </c>
      <c r="BD106" s="118">
        <f>IF(AZ106=4,G106,0)</f>
        <v>0</v>
      </c>
      <c r="BE106" s="118">
        <f>IF(AZ106=5,G106,0)</f>
        <v>0</v>
      </c>
      <c r="CZ106" s="118">
        <v>1.9E-3</v>
      </c>
    </row>
    <row r="107" spans="1:104" x14ac:dyDescent="0.2">
      <c r="A107" s="152"/>
      <c r="B107" s="153"/>
      <c r="C107" s="198" t="s">
        <v>186</v>
      </c>
      <c r="D107" s="199"/>
      <c r="E107" s="154">
        <v>566.81200000000001</v>
      </c>
      <c r="F107" s="155"/>
      <c r="G107" s="156"/>
      <c r="M107" s="157" t="s">
        <v>186</v>
      </c>
      <c r="O107" s="145"/>
    </row>
    <row r="108" spans="1:104" x14ac:dyDescent="0.2">
      <c r="A108" s="152"/>
      <c r="B108" s="153"/>
      <c r="C108" s="198" t="s">
        <v>187</v>
      </c>
      <c r="D108" s="199"/>
      <c r="E108" s="154">
        <v>3.1880000000000002</v>
      </c>
      <c r="F108" s="155"/>
      <c r="G108" s="156"/>
      <c r="M108" s="157" t="s">
        <v>187</v>
      </c>
      <c r="O108" s="145"/>
    </row>
    <row r="109" spans="1:104" x14ac:dyDescent="0.2">
      <c r="A109" s="158"/>
      <c r="B109" s="159" t="s">
        <v>68</v>
      </c>
      <c r="C109" s="160" t="str">
        <f>CONCATENATE(B95," ",C95)</f>
        <v>M23 Montáže potrubí</v>
      </c>
      <c r="D109" s="158"/>
      <c r="E109" s="161"/>
      <c r="F109" s="161"/>
      <c r="G109" s="177">
        <f>SUM(G95:G108)</f>
        <v>0</v>
      </c>
      <c r="O109" s="145">
        <v>4</v>
      </c>
      <c r="BA109" s="162">
        <f>SUM(BA95:BA108)</f>
        <v>0</v>
      </c>
      <c r="BB109" s="162">
        <f>SUM(BB95:BB108)</f>
        <v>0</v>
      </c>
      <c r="BC109" s="162">
        <f>SUM(BC95:BC108)</f>
        <v>0</v>
      </c>
      <c r="BD109" s="162">
        <f>SUM(BD95:BD108)</f>
        <v>0</v>
      </c>
      <c r="BE109" s="162">
        <f>SUM(BE95:BE108)</f>
        <v>0</v>
      </c>
    </row>
    <row r="110" spans="1:104" x14ac:dyDescent="0.2">
      <c r="A110" s="138" t="s">
        <v>65</v>
      </c>
      <c r="B110" s="139" t="s">
        <v>188</v>
      </c>
      <c r="C110" s="140" t="s">
        <v>189</v>
      </c>
      <c r="D110" s="141"/>
      <c r="E110" s="142"/>
      <c r="F110" s="142"/>
      <c r="G110" s="143"/>
      <c r="H110" s="144"/>
      <c r="I110" s="144"/>
      <c r="O110" s="145">
        <v>1</v>
      </c>
    </row>
    <row r="111" spans="1:104" ht="22.5" x14ac:dyDescent="0.2">
      <c r="A111" s="146">
        <v>27</v>
      </c>
      <c r="B111" s="147" t="s">
        <v>190</v>
      </c>
      <c r="C111" s="148" t="s">
        <v>191</v>
      </c>
      <c r="D111" s="149" t="s">
        <v>91</v>
      </c>
      <c r="E111" s="150">
        <v>384.11</v>
      </c>
      <c r="F111" s="175">
        <v>0</v>
      </c>
      <c r="G111" s="151">
        <f>E111*F111</f>
        <v>0</v>
      </c>
      <c r="O111" s="145">
        <v>2</v>
      </c>
      <c r="AA111" s="118">
        <v>12</v>
      </c>
      <c r="AB111" s="118">
        <v>0</v>
      </c>
      <c r="AC111" s="118">
        <v>27</v>
      </c>
      <c r="AZ111" s="118">
        <v>4</v>
      </c>
      <c r="BA111" s="118">
        <f>IF(AZ111=1,G111,0)</f>
        <v>0</v>
      </c>
      <c r="BB111" s="118">
        <f>IF(AZ111=2,G111,0)</f>
        <v>0</v>
      </c>
      <c r="BC111" s="118">
        <f>IF(AZ111=3,G111,0)</f>
        <v>0</v>
      </c>
      <c r="BD111" s="118">
        <f>IF(AZ111=4,G111,0)</f>
        <v>0</v>
      </c>
      <c r="BE111" s="118">
        <f>IF(AZ111=5,G111,0)</f>
        <v>0</v>
      </c>
      <c r="CZ111" s="118">
        <v>0</v>
      </c>
    </row>
    <row r="112" spans="1:104" x14ac:dyDescent="0.2">
      <c r="A112" s="152"/>
      <c r="B112" s="153"/>
      <c r="C112" s="200" t="s">
        <v>192</v>
      </c>
      <c r="D112" s="201"/>
      <c r="E112" s="201"/>
      <c r="F112" s="201"/>
      <c r="G112" s="202"/>
      <c r="O112" s="145">
        <v>3</v>
      </c>
    </row>
    <row r="113" spans="1:104" x14ac:dyDescent="0.2">
      <c r="A113" s="152"/>
      <c r="B113" s="153"/>
      <c r="C113" s="198" t="s">
        <v>193</v>
      </c>
      <c r="D113" s="199"/>
      <c r="E113" s="154">
        <v>57.11</v>
      </c>
      <c r="F113" s="155"/>
      <c r="G113" s="156"/>
      <c r="M113" s="157" t="s">
        <v>193</v>
      </c>
      <c r="O113" s="145"/>
    </row>
    <row r="114" spans="1:104" x14ac:dyDescent="0.2">
      <c r="A114" s="152"/>
      <c r="B114" s="153"/>
      <c r="C114" s="198">
        <v>327</v>
      </c>
      <c r="D114" s="199"/>
      <c r="E114" s="154">
        <v>327</v>
      </c>
      <c r="F114" s="155"/>
      <c r="G114" s="156"/>
      <c r="M114" s="157">
        <v>327</v>
      </c>
      <c r="O114" s="145"/>
    </row>
    <row r="115" spans="1:104" ht="22.5" x14ac:dyDescent="0.2">
      <c r="A115" s="146">
        <v>28</v>
      </c>
      <c r="B115" s="147" t="s">
        <v>194</v>
      </c>
      <c r="C115" s="148" t="s">
        <v>195</v>
      </c>
      <c r="D115" s="149" t="s">
        <v>140</v>
      </c>
      <c r="E115" s="150">
        <v>584.20000000000005</v>
      </c>
      <c r="F115" s="175">
        <v>0</v>
      </c>
      <c r="G115" s="151">
        <f>E115*F115</f>
        <v>0</v>
      </c>
      <c r="O115" s="145">
        <v>2</v>
      </c>
      <c r="AA115" s="118">
        <v>12</v>
      </c>
      <c r="AB115" s="118">
        <v>0</v>
      </c>
      <c r="AC115" s="118">
        <v>28</v>
      </c>
      <c r="AZ115" s="118">
        <v>4</v>
      </c>
      <c r="BA115" s="118">
        <f>IF(AZ115=1,G115,0)</f>
        <v>0</v>
      </c>
      <c r="BB115" s="118">
        <f>IF(AZ115=2,G115,0)</f>
        <v>0</v>
      </c>
      <c r="BC115" s="118">
        <f>IF(AZ115=3,G115,0)</f>
        <v>0</v>
      </c>
      <c r="BD115" s="118">
        <f>IF(AZ115=4,G115,0)</f>
        <v>0</v>
      </c>
      <c r="BE115" s="118">
        <f>IF(AZ115=5,G115,0)</f>
        <v>0</v>
      </c>
      <c r="CZ115" s="118">
        <v>0</v>
      </c>
    </row>
    <row r="116" spans="1:104" x14ac:dyDescent="0.2">
      <c r="A116" s="152"/>
      <c r="B116" s="153"/>
      <c r="C116" s="200" t="s">
        <v>196</v>
      </c>
      <c r="D116" s="201"/>
      <c r="E116" s="201"/>
      <c r="F116" s="201"/>
      <c r="G116" s="202"/>
      <c r="O116" s="145">
        <v>3</v>
      </c>
    </row>
    <row r="117" spans="1:104" x14ac:dyDescent="0.2">
      <c r="A117" s="152"/>
      <c r="B117" s="153"/>
      <c r="C117" s="200" t="s">
        <v>197</v>
      </c>
      <c r="D117" s="201"/>
      <c r="E117" s="201"/>
      <c r="F117" s="201"/>
      <c r="G117" s="202"/>
      <c r="O117" s="145">
        <v>3</v>
      </c>
    </row>
    <row r="118" spans="1:104" x14ac:dyDescent="0.2">
      <c r="A118" s="152"/>
      <c r="B118" s="153"/>
      <c r="C118" s="198" t="s">
        <v>198</v>
      </c>
      <c r="D118" s="199"/>
      <c r="E118" s="154">
        <v>584.20000000000005</v>
      </c>
      <c r="F118" s="155"/>
      <c r="G118" s="156"/>
      <c r="M118" s="157" t="s">
        <v>198</v>
      </c>
      <c r="O118" s="145"/>
    </row>
    <row r="119" spans="1:104" x14ac:dyDescent="0.2">
      <c r="A119" s="146">
        <v>29</v>
      </c>
      <c r="B119" s="147" t="s">
        <v>199</v>
      </c>
      <c r="C119" s="148" t="s">
        <v>200</v>
      </c>
      <c r="D119" s="149" t="s">
        <v>73</v>
      </c>
      <c r="E119" s="150">
        <v>23.611000000000001</v>
      </c>
      <c r="F119" s="175">
        <v>0</v>
      </c>
      <c r="G119" s="151">
        <f>E119*F119</f>
        <v>0</v>
      </c>
      <c r="O119" s="145">
        <v>2</v>
      </c>
      <c r="AA119" s="118">
        <v>12</v>
      </c>
      <c r="AB119" s="118">
        <v>0</v>
      </c>
      <c r="AC119" s="118">
        <v>29</v>
      </c>
      <c r="AZ119" s="118">
        <v>4</v>
      </c>
      <c r="BA119" s="118">
        <f>IF(AZ119=1,G119,0)</f>
        <v>0</v>
      </c>
      <c r="BB119" s="118">
        <f>IF(AZ119=2,G119,0)</f>
        <v>0</v>
      </c>
      <c r="BC119" s="118">
        <f>IF(AZ119=3,G119,0)</f>
        <v>0</v>
      </c>
      <c r="BD119" s="118">
        <f>IF(AZ119=4,G119,0)</f>
        <v>0</v>
      </c>
      <c r="BE119" s="118">
        <f>IF(AZ119=5,G119,0)</f>
        <v>0</v>
      </c>
      <c r="CZ119" s="118">
        <v>0</v>
      </c>
    </row>
    <row r="120" spans="1:104" x14ac:dyDescent="0.2">
      <c r="A120" s="152"/>
      <c r="B120" s="153"/>
      <c r="C120" s="200" t="s">
        <v>201</v>
      </c>
      <c r="D120" s="201"/>
      <c r="E120" s="201"/>
      <c r="F120" s="201"/>
      <c r="G120" s="202"/>
      <c r="O120" s="145">
        <v>3</v>
      </c>
    </row>
    <row r="121" spans="1:104" x14ac:dyDescent="0.2">
      <c r="A121" s="152"/>
      <c r="B121" s="153"/>
      <c r="C121" s="198" t="s">
        <v>202</v>
      </c>
      <c r="D121" s="199"/>
      <c r="E121" s="154">
        <v>23.611000000000001</v>
      </c>
      <c r="F121" s="155"/>
      <c r="G121" s="156"/>
      <c r="M121" s="157" t="s">
        <v>202</v>
      </c>
      <c r="O121" s="145"/>
    </row>
    <row r="122" spans="1:104" ht="22.5" x14ac:dyDescent="0.2">
      <c r="A122" s="146">
        <v>30</v>
      </c>
      <c r="B122" s="147" t="s">
        <v>203</v>
      </c>
      <c r="C122" s="148" t="s">
        <v>204</v>
      </c>
      <c r="D122" s="149" t="s">
        <v>110</v>
      </c>
      <c r="E122" s="150">
        <v>4</v>
      </c>
      <c r="F122" s="175"/>
      <c r="G122" s="151">
        <f>E122*F122</f>
        <v>0</v>
      </c>
      <c r="O122" s="145">
        <v>2</v>
      </c>
      <c r="AA122" s="118">
        <v>12</v>
      </c>
      <c r="AB122" s="118">
        <v>0</v>
      </c>
      <c r="AC122" s="118">
        <v>30</v>
      </c>
      <c r="AZ122" s="118">
        <v>4</v>
      </c>
      <c r="BA122" s="118">
        <f>IF(AZ122=1,G122,0)</f>
        <v>0</v>
      </c>
      <c r="BB122" s="118">
        <f>IF(AZ122=2,G122,0)</f>
        <v>0</v>
      </c>
      <c r="BC122" s="118">
        <f>IF(AZ122=3,G122,0)</f>
        <v>0</v>
      </c>
      <c r="BD122" s="118">
        <f>IF(AZ122=4,G122,0)</f>
        <v>0</v>
      </c>
      <c r="BE122" s="118">
        <f>IF(AZ122=5,G122,0)</f>
        <v>0</v>
      </c>
      <c r="CZ122" s="118">
        <v>0</v>
      </c>
    </row>
    <row r="123" spans="1:104" x14ac:dyDescent="0.2">
      <c r="A123" s="152"/>
      <c r="B123" s="153"/>
      <c r="C123" s="200" t="s">
        <v>205</v>
      </c>
      <c r="D123" s="201"/>
      <c r="E123" s="201"/>
      <c r="F123" s="201"/>
      <c r="G123" s="202"/>
      <c r="O123" s="145">
        <v>3</v>
      </c>
    </row>
    <row r="124" spans="1:104" x14ac:dyDescent="0.2">
      <c r="A124" s="152"/>
      <c r="B124" s="153"/>
      <c r="C124" s="198" t="s">
        <v>206</v>
      </c>
      <c r="D124" s="199"/>
      <c r="E124" s="154">
        <v>4</v>
      </c>
      <c r="F124" s="155"/>
      <c r="G124" s="156"/>
      <c r="M124" s="157" t="s">
        <v>206</v>
      </c>
      <c r="O124" s="145"/>
    </row>
    <row r="125" spans="1:104" x14ac:dyDescent="0.2">
      <c r="A125" s="158"/>
      <c r="B125" s="159" t="s">
        <v>68</v>
      </c>
      <c r="C125" s="160" t="str">
        <f>CONCATENATE(B110," ",C110)</f>
        <v>M46 Zemní práce při montážích</v>
      </c>
      <c r="D125" s="158"/>
      <c r="E125" s="161"/>
      <c r="F125" s="161"/>
      <c r="G125" s="177">
        <f>SUM(G110:G124)</f>
        <v>0</v>
      </c>
      <c r="O125" s="145">
        <v>4</v>
      </c>
      <c r="BA125" s="162">
        <f>SUM(BA110:BA124)</f>
        <v>0</v>
      </c>
      <c r="BB125" s="162">
        <f>SUM(BB110:BB124)</f>
        <v>0</v>
      </c>
      <c r="BC125" s="162">
        <f>SUM(BC110:BC124)</f>
        <v>0</v>
      </c>
      <c r="BD125" s="162">
        <f>SUM(BD110:BD124)</f>
        <v>0</v>
      </c>
      <c r="BE125" s="162">
        <f>SUM(BE110:BE124)</f>
        <v>0</v>
      </c>
    </row>
    <row r="126" spans="1:104" x14ac:dyDescent="0.2">
      <c r="A126" s="119"/>
      <c r="B126" s="119"/>
      <c r="C126" s="119"/>
      <c r="D126" s="119"/>
      <c r="E126" s="119"/>
      <c r="F126" s="119"/>
      <c r="G126" s="119"/>
    </row>
    <row r="127" spans="1:104" x14ac:dyDescent="0.2">
      <c r="E127" s="118"/>
    </row>
    <row r="128" spans="1:104" x14ac:dyDescent="0.2">
      <c r="E128" s="118"/>
    </row>
    <row r="129" spans="5:5" x14ac:dyDescent="0.2">
      <c r="E129" s="118"/>
    </row>
    <row r="130" spans="5:5" x14ac:dyDescent="0.2">
      <c r="E130" s="118"/>
    </row>
    <row r="131" spans="5:5" x14ac:dyDescent="0.2">
      <c r="E131" s="118"/>
    </row>
    <row r="132" spans="5:5" x14ac:dyDescent="0.2">
      <c r="E132" s="118"/>
    </row>
    <row r="133" spans="5:5" x14ac:dyDescent="0.2">
      <c r="E133" s="118"/>
    </row>
    <row r="134" spans="5:5" x14ac:dyDescent="0.2">
      <c r="E134" s="118"/>
    </row>
    <row r="135" spans="5:5" x14ac:dyDescent="0.2">
      <c r="E135" s="118"/>
    </row>
    <row r="136" spans="5:5" x14ac:dyDescent="0.2">
      <c r="E136" s="118"/>
    </row>
    <row r="137" spans="5:5" x14ac:dyDescent="0.2">
      <c r="E137" s="118"/>
    </row>
    <row r="138" spans="5:5" x14ac:dyDescent="0.2">
      <c r="E138" s="118"/>
    </row>
    <row r="139" spans="5:5" x14ac:dyDescent="0.2">
      <c r="E139" s="118"/>
    </row>
    <row r="140" spans="5:5" x14ac:dyDescent="0.2">
      <c r="E140" s="118"/>
    </row>
    <row r="141" spans="5:5" x14ac:dyDescent="0.2">
      <c r="E141" s="118"/>
    </row>
    <row r="142" spans="5:5" x14ac:dyDescent="0.2">
      <c r="E142" s="118"/>
    </row>
    <row r="143" spans="5:5" x14ac:dyDescent="0.2">
      <c r="E143" s="118"/>
    </row>
    <row r="144" spans="5:5" x14ac:dyDescent="0.2">
      <c r="E144" s="118"/>
    </row>
    <row r="145" spans="1:7" x14ac:dyDescent="0.2">
      <c r="E145" s="118"/>
    </row>
    <row r="146" spans="1:7" x14ac:dyDescent="0.2">
      <c r="E146" s="118"/>
    </row>
    <row r="147" spans="1:7" x14ac:dyDescent="0.2">
      <c r="E147" s="118"/>
    </row>
    <row r="148" spans="1:7" x14ac:dyDescent="0.2">
      <c r="E148" s="118"/>
    </row>
    <row r="149" spans="1:7" x14ac:dyDescent="0.2">
      <c r="A149" s="163"/>
      <c r="B149" s="163"/>
      <c r="C149" s="163"/>
      <c r="D149" s="163"/>
      <c r="E149" s="163"/>
      <c r="F149" s="163"/>
      <c r="G149" s="163"/>
    </row>
    <row r="150" spans="1:7" x14ac:dyDescent="0.2">
      <c r="A150" s="163"/>
      <c r="B150" s="163"/>
      <c r="C150" s="163"/>
      <c r="D150" s="163"/>
      <c r="E150" s="163"/>
      <c r="F150" s="163"/>
      <c r="G150" s="163"/>
    </row>
    <row r="151" spans="1:7" x14ac:dyDescent="0.2">
      <c r="A151" s="163"/>
      <c r="B151" s="163"/>
      <c r="C151" s="163"/>
      <c r="D151" s="163"/>
      <c r="E151" s="163"/>
      <c r="F151" s="163"/>
      <c r="G151" s="163"/>
    </row>
    <row r="152" spans="1:7" x14ac:dyDescent="0.2">
      <c r="A152" s="163"/>
      <c r="B152" s="163"/>
      <c r="C152" s="163"/>
      <c r="D152" s="163"/>
      <c r="E152" s="163"/>
      <c r="F152" s="163"/>
      <c r="G152" s="163"/>
    </row>
    <row r="153" spans="1:7" x14ac:dyDescent="0.2">
      <c r="E153" s="118"/>
    </row>
    <row r="154" spans="1:7" x14ac:dyDescent="0.2">
      <c r="E154" s="118"/>
    </row>
    <row r="155" spans="1:7" x14ac:dyDescent="0.2">
      <c r="E155" s="118"/>
    </row>
    <row r="156" spans="1:7" x14ac:dyDescent="0.2">
      <c r="E156" s="118"/>
    </row>
    <row r="157" spans="1:7" x14ac:dyDescent="0.2">
      <c r="E157" s="118"/>
    </row>
    <row r="158" spans="1:7" x14ac:dyDescent="0.2">
      <c r="E158" s="118"/>
    </row>
    <row r="159" spans="1:7" x14ac:dyDescent="0.2">
      <c r="E159" s="118"/>
    </row>
    <row r="160" spans="1:7" x14ac:dyDescent="0.2">
      <c r="E160" s="118"/>
    </row>
    <row r="161" spans="5:5" x14ac:dyDescent="0.2">
      <c r="E161" s="118"/>
    </row>
    <row r="162" spans="5:5" x14ac:dyDescent="0.2">
      <c r="E162" s="118"/>
    </row>
    <row r="163" spans="5:5" x14ac:dyDescent="0.2">
      <c r="E163" s="118"/>
    </row>
    <row r="164" spans="5:5" x14ac:dyDescent="0.2">
      <c r="E164" s="118"/>
    </row>
    <row r="165" spans="5:5" x14ac:dyDescent="0.2">
      <c r="E165" s="118"/>
    </row>
    <row r="166" spans="5:5" x14ac:dyDescent="0.2">
      <c r="E166" s="118"/>
    </row>
    <row r="167" spans="5:5" x14ac:dyDescent="0.2">
      <c r="E167" s="118"/>
    </row>
    <row r="168" spans="5:5" x14ac:dyDescent="0.2">
      <c r="E168" s="118"/>
    </row>
    <row r="169" spans="5:5" x14ac:dyDescent="0.2">
      <c r="E169" s="118"/>
    </row>
    <row r="170" spans="5:5" x14ac:dyDescent="0.2">
      <c r="E170" s="118"/>
    </row>
    <row r="171" spans="5:5" x14ac:dyDescent="0.2">
      <c r="E171" s="118"/>
    </row>
    <row r="172" spans="5:5" x14ac:dyDescent="0.2">
      <c r="E172" s="118"/>
    </row>
    <row r="173" spans="5:5" x14ac:dyDescent="0.2">
      <c r="E173" s="118"/>
    </row>
    <row r="174" spans="5:5" x14ac:dyDescent="0.2">
      <c r="E174" s="118"/>
    </row>
    <row r="175" spans="5:5" x14ac:dyDescent="0.2">
      <c r="E175" s="118"/>
    </row>
    <row r="176" spans="5:5" x14ac:dyDescent="0.2">
      <c r="E176" s="118"/>
    </row>
    <row r="177" spans="1:7" x14ac:dyDescent="0.2">
      <c r="E177" s="118"/>
    </row>
    <row r="178" spans="1:7" x14ac:dyDescent="0.2">
      <c r="E178" s="118"/>
    </row>
    <row r="179" spans="1:7" x14ac:dyDescent="0.2">
      <c r="E179" s="118"/>
    </row>
    <row r="180" spans="1:7" x14ac:dyDescent="0.2">
      <c r="E180" s="118"/>
    </row>
    <row r="181" spans="1:7" x14ac:dyDescent="0.2">
      <c r="E181" s="118"/>
    </row>
    <row r="182" spans="1:7" x14ac:dyDescent="0.2">
      <c r="E182" s="118"/>
    </row>
    <row r="183" spans="1:7" x14ac:dyDescent="0.2">
      <c r="E183" s="118"/>
    </row>
    <row r="184" spans="1:7" x14ac:dyDescent="0.2">
      <c r="A184" s="164"/>
      <c r="B184" s="164"/>
    </row>
    <row r="185" spans="1:7" x14ac:dyDescent="0.2">
      <c r="A185" s="163"/>
      <c r="B185" s="163"/>
      <c r="C185" s="166"/>
      <c r="D185" s="166"/>
      <c r="E185" s="167"/>
      <c r="F185" s="166"/>
      <c r="G185" s="168"/>
    </row>
    <row r="186" spans="1:7" x14ac:dyDescent="0.2">
      <c r="A186" s="169"/>
      <c r="B186" s="169"/>
      <c r="C186" s="163"/>
      <c r="D186" s="163"/>
      <c r="E186" s="170"/>
      <c r="F186" s="163"/>
      <c r="G186" s="163"/>
    </row>
    <row r="187" spans="1:7" x14ac:dyDescent="0.2">
      <c r="A187" s="163"/>
      <c r="B187" s="163"/>
      <c r="C187" s="163"/>
      <c r="D187" s="163"/>
      <c r="E187" s="170"/>
      <c r="F187" s="163"/>
      <c r="G187" s="163"/>
    </row>
    <row r="188" spans="1:7" x14ac:dyDescent="0.2">
      <c r="A188" s="163"/>
      <c r="B188" s="163"/>
      <c r="C188" s="163"/>
      <c r="D188" s="163"/>
      <c r="E188" s="170"/>
      <c r="F188" s="163"/>
      <c r="G188" s="163"/>
    </row>
    <row r="189" spans="1:7" x14ac:dyDescent="0.2">
      <c r="A189" s="163"/>
      <c r="B189" s="163"/>
      <c r="C189" s="163"/>
      <c r="D189" s="163"/>
      <c r="E189" s="170"/>
      <c r="F189" s="163"/>
      <c r="G189" s="163"/>
    </row>
    <row r="190" spans="1:7" x14ac:dyDescent="0.2">
      <c r="A190" s="163"/>
      <c r="B190" s="163"/>
      <c r="C190" s="163"/>
      <c r="D190" s="163"/>
      <c r="E190" s="170"/>
      <c r="F190" s="163"/>
      <c r="G190" s="163"/>
    </row>
    <row r="191" spans="1:7" x14ac:dyDescent="0.2">
      <c r="A191" s="163"/>
      <c r="B191" s="163"/>
      <c r="C191" s="163"/>
      <c r="D191" s="163"/>
      <c r="E191" s="170"/>
      <c r="F191" s="163"/>
      <c r="G191" s="163"/>
    </row>
    <row r="192" spans="1:7" x14ac:dyDescent="0.2">
      <c r="A192" s="163"/>
      <c r="B192" s="163"/>
      <c r="C192" s="163"/>
      <c r="D192" s="163"/>
      <c r="E192" s="170"/>
      <c r="F192" s="163"/>
      <c r="G192" s="163"/>
    </row>
    <row r="193" spans="1:7" x14ac:dyDescent="0.2">
      <c r="A193" s="163"/>
      <c r="B193" s="163"/>
      <c r="C193" s="163"/>
      <c r="D193" s="163"/>
      <c r="E193" s="170"/>
      <c r="F193" s="163"/>
      <c r="G193" s="163"/>
    </row>
    <row r="194" spans="1:7" x14ac:dyDescent="0.2">
      <c r="A194" s="163"/>
      <c r="B194" s="163"/>
      <c r="C194" s="163"/>
      <c r="D194" s="163"/>
      <c r="E194" s="170"/>
      <c r="F194" s="163"/>
      <c r="G194" s="163"/>
    </row>
    <row r="195" spans="1:7" x14ac:dyDescent="0.2">
      <c r="A195" s="163"/>
      <c r="B195" s="163"/>
      <c r="C195" s="163"/>
      <c r="D195" s="163"/>
      <c r="E195" s="170"/>
      <c r="F195" s="163"/>
      <c r="G195" s="163"/>
    </row>
    <row r="196" spans="1:7" x14ac:dyDescent="0.2">
      <c r="A196" s="163"/>
      <c r="B196" s="163"/>
      <c r="C196" s="163"/>
      <c r="D196" s="163"/>
      <c r="E196" s="170"/>
      <c r="F196" s="163"/>
      <c r="G196" s="163"/>
    </row>
    <row r="197" spans="1:7" x14ac:dyDescent="0.2">
      <c r="A197" s="163"/>
      <c r="B197" s="163"/>
      <c r="C197" s="163"/>
      <c r="D197" s="163"/>
      <c r="E197" s="170"/>
      <c r="F197" s="163"/>
      <c r="G197" s="163"/>
    </row>
    <row r="198" spans="1:7" x14ac:dyDescent="0.2">
      <c r="A198" s="163"/>
      <c r="B198" s="163"/>
      <c r="C198" s="163"/>
      <c r="D198" s="163"/>
      <c r="E198" s="170"/>
      <c r="F198" s="163"/>
      <c r="G198" s="163"/>
    </row>
  </sheetData>
  <sheetProtection password="EA73" sheet="1" objects="1" scenarios="1"/>
  <protectedRanges>
    <protectedRange sqref="F8 F11 F15 F19 F22 F25 F28 F33 F37 F42 F45 F49 F56 F59 F64 F67 F72 F77 F79 F81 F85 F92 F96 F100 F103 F106 F111 F115 F119 F122" name="Oblast1"/>
  </protectedRanges>
  <mergeCells count="77">
    <mergeCell ref="C10:D10"/>
    <mergeCell ref="C12:G12"/>
    <mergeCell ref="C13:D13"/>
    <mergeCell ref="A1:G1"/>
    <mergeCell ref="A3:B3"/>
    <mergeCell ref="A4:B4"/>
    <mergeCell ref="E4:G4"/>
    <mergeCell ref="C9:G9"/>
    <mergeCell ref="C30:D30"/>
    <mergeCell ref="C14:D14"/>
    <mergeCell ref="C16:G16"/>
    <mergeCell ref="C17:G17"/>
    <mergeCell ref="C18:D18"/>
    <mergeCell ref="C20:G20"/>
    <mergeCell ref="C21:D21"/>
    <mergeCell ref="C23:G23"/>
    <mergeCell ref="C24:D24"/>
    <mergeCell ref="C26:G26"/>
    <mergeCell ref="C27:D27"/>
    <mergeCell ref="C29:G29"/>
    <mergeCell ref="C50:G50"/>
    <mergeCell ref="C51:G51"/>
    <mergeCell ref="C52:D52"/>
    <mergeCell ref="C34:G34"/>
    <mergeCell ref="C35:D35"/>
    <mergeCell ref="C36:D36"/>
    <mergeCell ref="C38:G38"/>
    <mergeCell ref="C39:D39"/>
    <mergeCell ref="C43:G43"/>
    <mergeCell ref="C44:D44"/>
    <mergeCell ref="C46:G46"/>
    <mergeCell ref="C47:D47"/>
    <mergeCell ref="C48:D48"/>
    <mergeCell ref="C53:D53"/>
    <mergeCell ref="C57:G57"/>
    <mergeCell ref="C58:D58"/>
    <mergeCell ref="C60:G60"/>
    <mergeCell ref="C61:D61"/>
    <mergeCell ref="C83:D83"/>
    <mergeCell ref="C65:G65"/>
    <mergeCell ref="C66:D66"/>
    <mergeCell ref="C68:G68"/>
    <mergeCell ref="C69:G69"/>
    <mergeCell ref="C70:D70"/>
    <mergeCell ref="C71:D71"/>
    <mergeCell ref="C73:G73"/>
    <mergeCell ref="C74:G74"/>
    <mergeCell ref="C75:D75"/>
    <mergeCell ref="C76:D76"/>
    <mergeCell ref="C78:D78"/>
    <mergeCell ref="C80:D80"/>
    <mergeCell ref="C82:G82"/>
    <mergeCell ref="C84:D84"/>
    <mergeCell ref="C86:G86"/>
    <mergeCell ref="C87:D87"/>
    <mergeCell ref="C88:D88"/>
    <mergeCell ref="C89:D89"/>
    <mergeCell ref="C114:D114"/>
    <mergeCell ref="C116:G116"/>
    <mergeCell ref="C117:G117"/>
    <mergeCell ref="C93:D93"/>
    <mergeCell ref="C97:G97"/>
    <mergeCell ref="C98:D98"/>
    <mergeCell ref="C99:D99"/>
    <mergeCell ref="C101:G101"/>
    <mergeCell ref="C102:D102"/>
    <mergeCell ref="C104:G104"/>
    <mergeCell ref="C105:D105"/>
    <mergeCell ref="C107:D107"/>
    <mergeCell ref="C108:D108"/>
    <mergeCell ref="C112:G112"/>
    <mergeCell ref="C113:D113"/>
    <mergeCell ref="C118:D118"/>
    <mergeCell ref="C120:G120"/>
    <mergeCell ref="C121:D121"/>
    <mergeCell ref="C123:G123"/>
    <mergeCell ref="C124:D12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Štefl Miroslav</cp:lastModifiedBy>
  <dcterms:created xsi:type="dcterms:W3CDTF">2017-04-01T10:39:01Z</dcterms:created>
  <dcterms:modified xsi:type="dcterms:W3CDTF">2017-05-12T08:35:16Z</dcterms:modified>
</cp:coreProperties>
</file>